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u1990\Desktop\"/>
    </mc:Choice>
  </mc:AlternateContent>
  <bookViews>
    <workbookView xWindow="-120" yWindow="-120" windowWidth="29040" windowHeight="15720" activeTab="2"/>
  </bookViews>
  <sheets>
    <sheet name="מחוון" sheetId="1" r:id="rId1"/>
    <sheet name="קריטריונים" sheetId="2" r:id="rId2"/>
    <sheet name="סיכום הצעות" sheetId="3" r:id="rId3"/>
  </sheets>
  <definedNames>
    <definedName name="_xlnm.Print_Area" localSheetId="0">מחוון!$A$1:$K$30</definedName>
    <definedName name="_xlnm.Print_Area" localSheetId="2">'סיכום הצעות'!$A$1:$L$30</definedName>
    <definedName name="_xlnm.Print_Area" localSheetId="1">קריטריונים!$A$1:$M$24</definedName>
    <definedName name="_xlnm.Print_Titles" localSheetId="0">מחוון!$1:$3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3" l="1"/>
  <c r="J3" i="3"/>
  <c r="J7" i="3" l="1"/>
  <c r="H4" i="1" l="1"/>
  <c r="H21" i="1" l="1"/>
  <c r="C25" i="3" l="1"/>
  <c r="H20" i="3"/>
  <c r="G7" i="3"/>
  <c r="L1" i="3"/>
  <c r="D13" i="2"/>
  <c r="D9" i="2"/>
  <c r="D7" i="2"/>
  <c r="M1" i="2"/>
  <c r="H26" i="1"/>
  <c r="H25" i="1"/>
  <c r="H24" i="1"/>
  <c r="E18" i="1"/>
  <c r="L17" i="1"/>
  <c r="H17" i="1"/>
  <c r="H16" i="1"/>
  <c r="H15" i="1"/>
  <c r="H14" i="1"/>
  <c r="E11" i="1"/>
  <c r="L10" i="1"/>
  <c r="H10" i="1"/>
  <c r="E7" i="1"/>
  <c r="L4" i="1"/>
  <c r="M3" i="1"/>
  <c r="H6" i="1" s="1"/>
</calcChain>
</file>

<file path=xl/sharedStrings.xml><?xml version="1.0" encoding="utf-8"?>
<sst xmlns="http://schemas.openxmlformats.org/spreadsheetml/2006/main" count="196" uniqueCount="113">
  <si>
    <t>מס' מציע: ______________________</t>
  </si>
  <si>
    <t>מינ'</t>
  </si>
  <si>
    <t>מקס'</t>
  </si>
  <si>
    <t>סעיף ראשי</t>
  </si>
  <si>
    <t>סעיף משנה</t>
  </si>
  <si>
    <t>ההיקף הנדרש</t>
  </si>
  <si>
    <t>מרכיב ציון</t>
  </si>
  <si>
    <t>משקל</t>
  </si>
  <si>
    <t>היקף שהוצג</t>
  </si>
  <si>
    <t>ציון משוקלל לסעיף</t>
  </si>
  <si>
    <t>ציון כולל</t>
  </si>
  <si>
    <t>היקף מינימום</t>
  </si>
  <si>
    <t>היקף מקסימום</t>
  </si>
  <si>
    <t>הפרש</t>
  </si>
  <si>
    <t>פסול</t>
  </si>
  <si>
    <t>התאמת הניסיון המוצג לנדרש במכרז</t>
  </si>
  <si>
    <t>ציון 1 - 10</t>
  </si>
  <si>
    <t>אי התאמה לנדרש</t>
  </si>
  <si>
    <t>התאמה חלקית בלבד</t>
  </si>
  <si>
    <t>התאמה ברוב הנושאים</t>
  </si>
  <si>
    <t>התאמה מלאה לנדרש</t>
  </si>
  <si>
    <t>חוות דעת על המציע</t>
  </si>
  <si>
    <t>חוות דעת שנלקחה מאנשי הקשר כפי שמפורט בטופס בדיקת ההצעות</t>
  </si>
  <si>
    <t>חוות דעת מס' 1</t>
  </si>
  <si>
    <t>חוות דעת מס' 2</t>
  </si>
  <si>
    <t>חוות דעת מס' 3</t>
  </si>
  <si>
    <t>צוות המציע</t>
  </si>
  <si>
    <t>מנהל הפרוייקט</t>
  </si>
  <si>
    <t>הכשרה</t>
  </si>
  <si>
    <t>חוות דעת על מנהל הפרויקט עפ"י חוות דעת שנלקחה מאנשי הקשר כפי שמפורט בטופס בדיקת ההצעות</t>
  </si>
  <si>
    <t>שם וחתימה</t>
  </si>
  <si>
    <t>הערה : בכל הקשור לתנאי סף - אם פסול באחד הפרטים ההצעה תפסל על הסף ולא ייערך שיקלול של המרכיבים האחרים</t>
  </si>
  <si>
    <t>המשרד</t>
  </si>
  <si>
    <t xml:space="preserve">משרד החינוך </t>
  </si>
  <si>
    <t>מכרז מס':</t>
  </si>
  <si>
    <t>דף:</t>
  </si>
  <si>
    <t>קוד מכרז:</t>
  </si>
  <si>
    <t>היחידה</t>
  </si>
  <si>
    <t>מתוך:</t>
  </si>
  <si>
    <t>תאריך עדכון:</t>
  </si>
  <si>
    <t>פרוט הנושא</t>
  </si>
  <si>
    <t>יחידת ספירה</t>
  </si>
  <si>
    <t>הצעה:</t>
  </si>
  <si>
    <t>הערות</t>
  </si>
  <si>
    <t>יחסי</t>
  </si>
  <si>
    <t>ערך</t>
  </si>
  <si>
    <t>ציון</t>
  </si>
  <si>
    <t>נסיון המציע</t>
  </si>
  <si>
    <t>עפ"י היקפים מינימליים נדרשים</t>
  </si>
  <si>
    <t>עפ"י המחוון</t>
  </si>
  <si>
    <t>התאמה של נסיון המציע לפעילות הנדרשת במכרז</t>
  </si>
  <si>
    <r>
      <t xml:space="preserve">ציון </t>
    </r>
    <r>
      <rPr>
        <sz val="9"/>
        <rFont val="Arial"/>
        <family val="2"/>
        <charset val="177"/>
      </rPr>
      <t>1-10</t>
    </r>
  </si>
  <si>
    <t>ציון משוקלל לנושא</t>
  </si>
  <si>
    <t>חוות דעת</t>
  </si>
  <si>
    <t>מנהל הפרויקט</t>
  </si>
  <si>
    <t>ניסיון של מנהל הפרויקט</t>
  </si>
  <si>
    <t>הכשרה של מנהל הפרויקט</t>
  </si>
  <si>
    <t>חוות דעת על מנהל הפרויקט</t>
  </si>
  <si>
    <t>יחידת חישוב</t>
  </si>
  <si>
    <t>כמות</t>
  </si>
  <si>
    <t>משרד החינוך</t>
  </si>
  <si>
    <t>סה"כ משקל סעיפי איכות:</t>
  </si>
  <si>
    <t>משקל מחיר:</t>
  </si>
  <si>
    <t>הערכה כוללת</t>
  </si>
  <si>
    <t>מספר</t>
  </si>
  <si>
    <t>שם המציע</t>
  </si>
  <si>
    <t>הקריטריון</t>
  </si>
  <si>
    <t>נסיון הגוף המציע</t>
  </si>
  <si>
    <t>ציון סעיפי האיכות</t>
  </si>
  <si>
    <t>ציון המחיר</t>
  </si>
  <si>
    <t>ציון סופי משוקלל</t>
  </si>
  <si>
    <t>דירוג יחסי</t>
  </si>
  <si>
    <t>משקל יחסי =&gt;</t>
  </si>
  <si>
    <t>ציון מוחלט =&gt;</t>
  </si>
  <si>
    <t>ציון יחסי  =&gt;&gt;</t>
  </si>
  <si>
    <t>משקל סעיפי האיכות</t>
  </si>
  <si>
    <t>משקל  מחיר</t>
  </si>
  <si>
    <t>סה"כ</t>
  </si>
  <si>
    <t>ציון מעבר מציון כולל של סעיפי האיכות לציון המחיר</t>
  </si>
  <si>
    <t xml:space="preserve">ציון מינימום נדרש בכל אחד מסעיפי האיכות בפני עצמו הינו </t>
  </si>
  <si>
    <t>הנושא: ביצוע פעילות בלתי פורמלית לילדים ובני נוער, בעת משבר או במצב חירום</t>
  </si>
  <si>
    <r>
      <t>שנות ניסיון בביצוע הפעילות</t>
    </r>
    <r>
      <rPr>
        <b/>
        <sz val="11"/>
        <color indexed="10"/>
        <rFont val="Arial"/>
        <family val="2"/>
      </rPr>
      <t/>
    </r>
  </si>
  <si>
    <t>פחות מ- 3 שנים</t>
  </si>
  <si>
    <t>3 שנים</t>
  </si>
  <si>
    <t>4-6 שנים</t>
  </si>
  <si>
    <t>7 שנים ומעלה</t>
  </si>
  <si>
    <t xml:space="preserve">מינהל חברה ונוער </t>
  </si>
  <si>
    <t>ניסיון בהפעלה ארגונית של פרוייקטים</t>
  </si>
  <si>
    <t>פרוייקט 1</t>
  </si>
  <si>
    <t>2 פרוייקטים</t>
  </si>
  <si>
    <t>3 פרוייקטים ומעלה</t>
  </si>
  <si>
    <t>סה"כ הצעת המחיר משוקללת ללא מע"מ</t>
  </si>
  <si>
    <t>סה"כ הצעת המחיר משוקללת  כולל מע"מ</t>
  </si>
  <si>
    <t>פחות מ- 1 פרוייקט</t>
  </si>
  <si>
    <t>אחוז הנחה כולל</t>
  </si>
  <si>
    <t>הנחה על מחירי הטובין והשירותים</t>
  </si>
  <si>
    <t xml:space="preserve">אחוז הנחה </t>
  </si>
  <si>
    <t>שבוע</t>
  </si>
  <si>
    <t>פעילות במצב שיגרה/מצב חירום</t>
  </si>
  <si>
    <t xml:space="preserve">פחות מתואר ראשון </t>
  </si>
  <si>
    <t xml:space="preserve">תואר ראשון </t>
  </si>
  <si>
    <t xml:space="preserve">תואר שני ומעלה </t>
  </si>
  <si>
    <t>לא במהלך ה-3 שנים אחרונות / 5 שנים אחרונות (בהתאם לחלופה בתנאי הסף)</t>
  </si>
  <si>
    <t>במהלך ה-3 שנים אחרונות / 5 שנים אחרונות (בהתאם לחלופה בתנאי הסף)</t>
  </si>
  <si>
    <t>מס' פרויקטים (ניתן להציג שילוב של שתי החלופות)</t>
  </si>
  <si>
    <t>שנות ניסיון בהפעלת פעילויות בחינוך בלתי פורמלי</t>
  </si>
  <si>
    <t>שבוע עבודה</t>
  </si>
  <si>
    <t>שבוע עבודה בהתאם לדרישות המכרז, במצב שיגרה</t>
  </si>
  <si>
    <t>המציע</t>
  </si>
  <si>
    <t>ניסיון המציע</t>
  </si>
  <si>
    <t>מתן שירות שבועי מלא בהתאם לדרישות המכרז, במצב חירום</t>
  </si>
  <si>
    <t xml:space="preserve">אחוז הנחה על מחירי הטובין, השירותים הנדרשים בעת משבר כמפורט בנספח 5 </t>
  </si>
  <si>
    <t>26/6.2023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</si>
</sst>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Arial"/>
      <charset val="177"/>
    </font>
    <font>
      <sz val="10"/>
      <name val="Arial"/>
      <charset val="177"/>
    </font>
    <font>
      <b/>
      <sz val="13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name val="David"/>
      <family val="2"/>
      <charset val="177"/>
    </font>
    <font>
      <b/>
      <sz val="14"/>
      <name val="David"/>
      <family val="2"/>
      <charset val="177"/>
    </font>
    <font>
      <b/>
      <sz val="11"/>
      <name val="David"/>
      <family val="2"/>
      <charset val="177"/>
    </font>
    <font>
      <b/>
      <sz val="11"/>
      <name val="Arial"/>
      <family val="2"/>
      <charset val="177"/>
    </font>
    <font>
      <b/>
      <sz val="9"/>
      <name val="David"/>
      <family val="2"/>
      <charset val="177"/>
    </font>
    <font>
      <b/>
      <sz val="8"/>
      <name val="Arial"/>
      <family val="2"/>
      <charset val="177"/>
    </font>
    <font>
      <sz val="10"/>
      <name val="David"/>
      <family val="2"/>
      <charset val="177"/>
    </font>
    <font>
      <b/>
      <sz val="10"/>
      <name val="David"/>
      <family val="2"/>
      <charset val="177"/>
    </font>
    <font>
      <b/>
      <sz val="10"/>
      <name val="Arial"/>
      <family val="2"/>
      <charset val="177"/>
    </font>
    <font>
      <sz val="11"/>
      <name val="David"/>
      <family val="2"/>
      <charset val="177"/>
    </font>
    <font>
      <sz val="72"/>
      <name val="David"/>
      <family val="2"/>
      <charset val="177"/>
    </font>
    <font>
      <sz val="9"/>
      <name val="David"/>
      <family val="2"/>
      <charset val="177"/>
    </font>
    <font>
      <sz val="9"/>
      <name val="Arial"/>
      <family val="2"/>
      <charset val="177"/>
    </font>
    <font>
      <sz val="9"/>
      <name val="Arial"/>
      <family val="2"/>
    </font>
    <font>
      <b/>
      <sz val="9"/>
      <name val="Arial"/>
      <family val="2"/>
      <charset val="177"/>
    </font>
    <font>
      <b/>
      <sz val="9"/>
      <name val="Arial"/>
      <family val="2"/>
    </font>
    <font>
      <b/>
      <i/>
      <sz val="11"/>
      <name val="David"/>
      <family val="2"/>
      <charset val="177"/>
    </font>
    <font>
      <sz val="8"/>
      <name val="Arial"/>
      <family val="2"/>
      <charset val="177"/>
    </font>
    <font>
      <sz val="11"/>
      <name val="Arial"/>
      <family val="2"/>
      <charset val="177"/>
    </font>
    <font>
      <sz val="10"/>
      <name val="Arial"/>
      <family val="2"/>
      <charset val="177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David"/>
      <family val="2"/>
    </font>
    <font>
      <sz val="10"/>
      <name val="David"/>
      <family val="2"/>
    </font>
    <font>
      <b/>
      <sz val="1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dotted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/>
      <diagonal style="dotted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dotted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/>
      <diagonal style="dotted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dotted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 style="dotted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 diagonalUp="1" diagonalDown="1">
      <left style="double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1">
    <xf numFmtId="0" fontId="0" fillId="0" borderId="0" xfId="0"/>
    <xf numFmtId="0" fontId="2" fillId="0" borderId="0" xfId="0" applyFont="1" applyAlignment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9" fontId="3" fillId="0" borderId="0" xfId="0" applyNumberFormat="1" applyFont="1" applyFill="1" applyBorder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3" fontId="0" fillId="0" borderId="0" xfId="0" applyNumberFormat="1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7" xfId="0" applyFont="1" applyBorder="1" applyAlignment="1">
      <alignment horizontal="center" vertical="center" wrapText="1" readingOrder="2"/>
    </xf>
    <xf numFmtId="0" fontId="5" fillId="0" borderId="18" xfId="0" applyFont="1" applyBorder="1" applyAlignment="1">
      <alignment horizontal="center" vertical="center" wrapText="1"/>
    </xf>
    <xf numFmtId="0" fontId="5" fillId="0" borderId="18" xfId="0" quotePrefix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 readingOrder="2"/>
    </xf>
    <xf numFmtId="0" fontId="5" fillId="0" borderId="25" xfId="0" applyFont="1" applyBorder="1" applyAlignment="1">
      <alignment horizontal="center" vertical="center" wrapText="1"/>
    </xf>
    <xf numFmtId="17" fontId="5" fillId="0" borderId="17" xfId="0" applyNumberFormat="1" applyFont="1" applyBorder="1" applyAlignment="1">
      <alignment horizontal="center" vertical="center" wrapText="1" readingOrder="2"/>
    </xf>
    <xf numFmtId="9" fontId="5" fillId="0" borderId="10" xfId="1" applyFont="1" applyFill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 readingOrder="2"/>
    </xf>
    <xf numFmtId="4" fontId="5" fillId="0" borderId="39" xfId="0" applyNumberFormat="1" applyFont="1" applyBorder="1" applyAlignment="1">
      <alignment horizontal="center" vertical="center" wrapText="1" readingOrder="2"/>
    </xf>
    <xf numFmtId="9" fontId="5" fillId="0" borderId="17" xfId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 readingOrder="2"/>
    </xf>
    <xf numFmtId="4" fontId="5" fillId="0" borderId="1" xfId="0" applyNumberFormat="1" applyFont="1" applyBorder="1" applyAlignment="1">
      <alignment horizontal="center" vertical="center" wrapText="1" readingOrder="2"/>
    </xf>
    <xf numFmtId="9" fontId="5" fillId="0" borderId="26" xfId="1" applyFont="1" applyFill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 readingOrder="2"/>
    </xf>
    <xf numFmtId="4" fontId="5" fillId="0" borderId="27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horizontal="center" readingOrder="2"/>
    </xf>
    <xf numFmtId="0" fontId="5" fillId="0" borderId="45" xfId="0" applyFont="1" applyFill="1" applyBorder="1" applyAlignment="1">
      <alignment horizontal="center" vertical="center" wrapText="1"/>
    </xf>
    <xf numFmtId="9" fontId="5" fillId="0" borderId="44" xfId="1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center" vertical="center" wrapText="1" readingOrder="2"/>
    </xf>
    <xf numFmtId="4" fontId="5" fillId="0" borderId="49" xfId="0" applyNumberFormat="1" applyFont="1" applyBorder="1" applyAlignment="1">
      <alignment horizontal="center" vertical="center" wrapText="1" readingOrder="2"/>
    </xf>
    <xf numFmtId="0" fontId="0" fillId="0" borderId="50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53" xfId="0" applyFont="1" applyFill="1" applyBorder="1" applyAlignment="1">
      <alignment horizontal="centerContinuous" vertical="center" readingOrder="2"/>
    </xf>
    <xf numFmtId="0" fontId="10" fillId="0" borderId="54" xfId="0" applyFont="1" applyFill="1" applyBorder="1" applyAlignment="1">
      <alignment horizontal="center" vertical="center" readingOrder="2"/>
    </xf>
    <xf numFmtId="0" fontId="11" fillId="0" borderId="55" xfId="0" applyFont="1" applyFill="1" applyBorder="1" applyAlignment="1">
      <alignment horizontal="center" vertical="center" readingOrder="2"/>
    </xf>
    <xf numFmtId="0" fontId="11" fillId="0" borderId="53" xfId="0" applyFont="1" applyFill="1" applyBorder="1" applyAlignment="1">
      <alignment vertical="center"/>
    </xf>
    <xf numFmtId="0" fontId="12" fillId="0" borderId="56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right" vertical="center"/>
    </xf>
    <xf numFmtId="0" fontId="13" fillId="0" borderId="54" xfId="0" applyFont="1" applyFill="1" applyBorder="1" applyAlignment="1">
      <alignment horizontal="left" vertical="center"/>
    </xf>
    <xf numFmtId="0" fontId="14" fillId="0" borderId="56" xfId="0" applyFont="1" applyFill="1" applyBorder="1" applyAlignment="1">
      <alignment vertical="center"/>
    </xf>
    <xf numFmtId="0" fontId="15" fillId="0" borderId="0" xfId="0" applyFont="1" applyFill="1" applyAlignment="1">
      <alignment readingOrder="2"/>
    </xf>
    <xf numFmtId="0" fontId="11" fillId="0" borderId="57" xfId="0" applyFont="1" applyFill="1" applyBorder="1" applyAlignment="1">
      <alignment horizontal="center" vertical="center" readingOrder="2"/>
    </xf>
    <xf numFmtId="0" fontId="9" fillId="0" borderId="58" xfId="0" applyFont="1" applyFill="1" applyBorder="1" applyAlignment="1">
      <alignment horizontal="center" vertical="center" readingOrder="2"/>
    </xf>
    <xf numFmtId="0" fontId="11" fillId="0" borderId="57" xfId="0" applyFont="1" applyFill="1" applyBorder="1" applyAlignment="1">
      <alignment vertical="center"/>
    </xf>
    <xf numFmtId="0" fontId="12" fillId="0" borderId="60" xfId="0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right" vertical="center"/>
    </xf>
    <xf numFmtId="0" fontId="13" fillId="0" borderId="58" xfId="0" applyFont="1" applyFill="1" applyBorder="1" applyAlignment="1">
      <alignment horizontal="left" vertical="center"/>
    </xf>
    <xf numFmtId="22" fontId="17" fillId="0" borderId="60" xfId="0" applyNumberFormat="1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 wrapText="1" readingOrder="2"/>
    </xf>
    <xf numFmtId="0" fontId="18" fillId="0" borderId="50" xfId="0" applyFont="1" applyFill="1" applyBorder="1" applyAlignment="1">
      <alignment horizontal="center" vertical="center" wrapText="1" readingOrder="2"/>
    </xf>
    <xf numFmtId="0" fontId="12" fillId="0" borderId="61" xfId="0" applyFont="1" applyFill="1" applyBorder="1" applyAlignment="1">
      <alignment horizontal="center" vertical="center" wrapText="1" readingOrder="2"/>
    </xf>
    <xf numFmtId="0" fontId="15" fillId="0" borderId="0" xfId="0" applyFont="1" applyFill="1" applyAlignment="1">
      <alignment horizontal="center" vertical="center" wrapText="1" readingOrder="2"/>
    </xf>
    <xf numFmtId="0" fontId="18" fillId="0" borderId="60" xfId="0" applyFont="1" applyFill="1" applyBorder="1" applyAlignment="1">
      <alignment horizontal="center" vertical="center" wrapText="1" readingOrder="2"/>
    </xf>
    <xf numFmtId="0" fontId="18" fillId="0" borderId="58" xfId="0" applyFont="1" applyFill="1" applyBorder="1" applyAlignment="1">
      <alignment horizontal="center" vertical="center" wrapText="1" readingOrder="2"/>
    </xf>
    <xf numFmtId="0" fontId="18" fillId="0" borderId="62" xfId="0" applyFont="1" applyFill="1" applyBorder="1" applyAlignment="1">
      <alignment horizontal="center"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15" fillId="0" borderId="64" xfId="0" applyFont="1" applyFill="1" applyBorder="1" applyAlignment="1">
      <alignment horizontal="center" vertical="center" wrapText="1" readingOrder="2"/>
    </xf>
    <xf numFmtId="0" fontId="20" fillId="0" borderId="65" xfId="0" applyFont="1" applyFill="1" applyBorder="1" applyAlignment="1">
      <alignment horizontal="center" vertical="center" wrapText="1" readingOrder="2"/>
    </xf>
    <xf numFmtId="9" fontId="21" fillId="0" borderId="61" xfId="0" applyNumberFormat="1" applyFont="1" applyFill="1" applyBorder="1" applyAlignment="1">
      <alignment horizontal="center" vertical="center" wrapText="1" readingOrder="2"/>
    </xf>
    <xf numFmtId="4" fontId="22" fillId="0" borderId="50" xfId="0" applyNumberFormat="1" applyFont="1" applyFill="1" applyBorder="1" applyAlignment="1">
      <alignment horizontal="center" vertical="center" wrapText="1" readingOrder="2"/>
    </xf>
    <xf numFmtId="4" fontId="22" fillId="0" borderId="66" xfId="0" applyNumberFormat="1" applyFont="1" applyFill="1" applyBorder="1" applyAlignment="1">
      <alignment horizontal="center" vertical="center" wrapText="1" readingOrder="2"/>
    </xf>
    <xf numFmtId="0" fontId="13" fillId="0" borderId="61" xfId="0" applyFont="1" applyFill="1" applyBorder="1" applyAlignment="1">
      <alignment horizontal="center" vertical="center" wrapText="1" readingOrder="2"/>
    </xf>
    <xf numFmtId="4" fontId="22" fillId="0" borderId="68" xfId="0" applyNumberFormat="1" applyFont="1" applyFill="1" applyBorder="1" applyAlignment="1">
      <alignment horizontal="center" vertical="center" wrapText="1" readingOrder="2"/>
    </xf>
    <xf numFmtId="0" fontId="15" fillId="0" borderId="70" xfId="0" applyFont="1" applyFill="1" applyBorder="1" applyAlignment="1">
      <alignment horizontal="center" vertical="center" wrapText="1" readingOrder="2"/>
    </xf>
    <xf numFmtId="9" fontId="21" fillId="0" borderId="71" xfId="0" applyNumberFormat="1" applyFont="1" applyFill="1" applyBorder="1" applyAlignment="1">
      <alignment horizontal="center" vertical="center" wrapText="1" readingOrder="2"/>
    </xf>
    <xf numFmtId="4" fontId="22" fillId="0" borderId="72" xfId="0" applyNumberFormat="1" applyFont="1" applyFill="1" applyBorder="1" applyAlignment="1">
      <alignment horizontal="center" vertical="center" wrapText="1" readingOrder="2"/>
    </xf>
    <xf numFmtId="0" fontId="13" fillId="0" borderId="71" xfId="0" applyFont="1" applyFill="1" applyBorder="1" applyAlignment="1">
      <alignment horizontal="center" vertical="center" wrapText="1" readingOrder="2"/>
    </xf>
    <xf numFmtId="0" fontId="11" fillId="2" borderId="74" xfId="0" applyFont="1" applyFill="1" applyBorder="1" applyAlignment="1">
      <alignment horizontal="center" vertical="center" wrapText="1" readingOrder="2"/>
    </xf>
    <xf numFmtId="0" fontId="13" fillId="2" borderId="75" xfId="0" applyFont="1" applyFill="1" applyBorder="1" applyAlignment="1">
      <alignment horizontal="center" vertical="center" wrapText="1" readingOrder="2"/>
    </xf>
    <xf numFmtId="9" fontId="23" fillId="2" borderId="76" xfId="0" applyNumberFormat="1" applyFont="1" applyFill="1" applyBorder="1" applyAlignment="1">
      <alignment horizontal="center" vertical="center" wrapText="1" readingOrder="2"/>
    </xf>
    <xf numFmtId="4" fontId="24" fillId="2" borderId="77" xfId="0" applyNumberFormat="1" applyFont="1" applyFill="1" applyBorder="1" applyAlignment="1">
      <alignment horizontal="center" vertical="center" wrapText="1" readingOrder="2"/>
    </xf>
    <xf numFmtId="4" fontId="24" fillId="2" borderId="78" xfId="0" applyNumberFormat="1" applyFont="1" applyFill="1" applyBorder="1" applyAlignment="1">
      <alignment horizontal="center" vertical="center" wrapText="1" readingOrder="2"/>
    </xf>
    <xf numFmtId="0" fontId="13" fillId="2" borderId="76" xfId="0" applyFont="1" applyFill="1" applyBorder="1" applyAlignment="1">
      <alignment horizontal="center" vertical="center" wrapText="1" readingOrder="2"/>
    </xf>
    <xf numFmtId="0" fontId="15" fillId="0" borderId="29" xfId="0" applyFont="1" applyFill="1" applyBorder="1" applyAlignment="1">
      <alignment horizontal="center" vertical="center" wrapText="1" readingOrder="2"/>
    </xf>
    <xf numFmtId="9" fontId="22" fillId="0" borderId="71" xfId="0" applyNumberFormat="1" applyFont="1" applyFill="1" applyBorder="1" applyAlignment="1">
      <alignment horizontal="center" vertical="center" wrapText="1" readingOrder="2"/>
    </xf>
    <xf numFmtId="4" fontId="22" fillId="0" borderId="0" xfId="0" applyNumberFormat="1" applyFont="1" applyFill="1" applyBorder="1" applyAlignment="1">
      <alignment horizontal="center" vertical="center" wrapText="1" readingOrder="2"/>
    </xf>
    <xf numFmtId="0" fontId="15" fillId="0" borderId="46" xfId="0" applyFont="1" applyFill="1" applyBorder="1" applyAlignment="1">
      <alignment horizontal="center" vertical="center" wrapText="1" readingOrder="2"/>
    </xf>
    <xf numFmtId="9" fontId="21" fillId="0" borderId="79" xfId="0" applyNumberFormat="1" applyFont="1" applyFill="1" applyBorder="1" applyAlignment="1">
      <alignment horizontal="center" vertical="center" wrapText="1" readingOrder="2"/>
    </xf>
    <xf numFmtId="4" fontId="22" fillId="0" borderId="51" xfId="0" applyNumberFormat="1" applyFont="1" applyFill="1" applyBorder="1" applyAlignment="1">
      <alignment horizontal="center" vertical="center" wrapText="1" readingOrder="2"/>
    </xf>
    <xf numFmtId="0" fontId="13" fillId="0" borderId="79" xfId="0" applyFont="1" applyFill="1" applyBorder="1" applyAlignment="1">
      <alignment horizontal="center" vertical="center" wrapText="1" readingOrder="2"/>
    </xf>
    <xf numFmtId="0" fontId="13" fillId="0" borderId="81" xfId="0" applyFont="1" applyFill="1" applyBorder="1" applyAlignment="1">
      <alignment horizontal="center" vertical="center" wrapText="1" readingOrder="2"/>
    </xf>
    <xf numFmtId="1" fontId="20" fillId="0" borderId="84" xfId="0" applyNumberFormat="1" applyFont="1" applyFill="1" applyBorder="1" applyAlignment="1">
      <alignment horizontal="center" vertical="center" wrapText="1" readingOrder="2"/>
    </xf>
    <xf numFmtId="4" fontId="24" fillId="0" borderId="50" xfId="0" applyNumberFormat="1" applyFont="1" applyFill="1" applyBorder="1" applyAlignment="1">
      <alignment horizontal="center" vertical="center" wrapText="1" readingOrder="2"/>
    </xf>
    <xf numFmtId="4" fontId="24" fillId="0" borderId="64" xfId="0" applyNumberFormat="1" applyFont="1" applyFill="1" applyBorder="1" applyAlignment="1">
      <alignment horizontal="center" vertical="center" wrapText="1" readingOrder="2"/>
    </xf>
    <xf numFmtId="4" fontId="24" fillId="0" borderId="80" xfId="0" applyNumberFormat="1" applyFont="1" applyFill="1" applyBorder="1" applyAlignment="1">
      <alignment horizontal="center" vertical="center" wrapText="1" readingOrder="2"/>
    </xf>
    <xf numFmtId="4" fontId="24" fillId="0" borderId="68" xfId="0" applyNumberFormat="1" applyFont="1" applyFill="1" applyBorder="1" applyAlignment="1">
      <alignment horizontal="center" vertical="center" wrapText="1" readingOrder="2"/>
    </xf>
    <xf numFmtId="4" fontId="24" fillId="0" borderId="51" xfId="0" applyNumberFormat="1" applyFont="1" applyFill="1" applyBorder="1" applyAlignment="1">
      <alignment horizontal="center" vertical="center" wrapText="1" readingOrder="2"/>
    </xf>
    <xf numFmtId="1" fontId="20" fillId="0" borderId="69" xfId="0" applyNumberFormat="1" applyFont="1" applyFill="1" applyBorder="1" applyAlignment="1">
      <alignment horizontal="center" vertical="center" wrapText="1" readingOrder="2"/>
    </xf>
    <xf numFmtId="0" fontId="13" fillId="0" borderId="86" xfId="0" applyFont="1" applyFill="1" applyBorder="1" applyAlignment="1">
      <alignment horizontal="center" vertical="center" wrapText="1" readingOrder="2"/>
    </xf>
    <xf numFmtId="0" fontId="11" fillId="2" borderId="78" xfId="0" applyFont="1" applyFill="1" applyBorder="1" applyAlignment="1">
      <alignment horizontal="center" vertical="center" wrapText="1" readingOrder="2"/>
    </xf>
    <xf numFmtId="3" fontId="23" fillId="2" borderId="77" xfId="0" applyNumberFormat="1" applyFont="1" applyFill="1" applyBorder="1" applyAlignment="1">
      <alignment horizontal="center" vertical="center" wrapText="1" readingOrder="2"/>
    </xf>
    <xf numFmtId="4" fontId="24" fillId="2" borderId="87" xfId="0" applyNumberFormat="1" applyFont="1" applyFill="1" applyBorder="1" applyAlignment="1">
      <alignment horizontal="center" vertical="center" wrapText="1" readingOrder="2"/>
    </xf>
    <xf numFmtId="0" fontId="15" fillId="0" borderId="0" xfId="0" applyFont="1" applyFill="1" applyAlignment="1">
      <alignment horizontal="center" readingOrder="2"/>
    </xf>
    <xf numFmtId="0" fontId="12" fillId="0" borderId="56" xfId="0" applyFont="1" applyFill="1" applyBorder="1" applyAlignment="1">
      <alignment vertical="center"/>
    </xf>
    <xf numFmtId="0" fontId="13" fillId="0" borderId="54" xfId="0" applyFont="1" applyFill="1" applyBorder="1" applyAlignment="1">
      <alignment vertical="center"/>
    </xf>
    <xf numFmtId="0" fontId="12" fillId="0" borderId="60" xfId="0" applyFont="1" applyFill="1" applyBorder="1" applyAlignment="1">
      <alignment vertical="center"/>
    </xf>
    <xf numFmtId="0" fontId="13" fillId="0" borderId="57" xfId="0" applyFont="1" applyFill="1" applyBorder="1" applyAlignment="1">
      <alignment vertical="center"/>
    </xf>
    <xf numFmtId="0" fontId="18" fillId="0" borderId="88" xfId="0" applyFont="1" applyFill="1" applyBorder="1" applyAlignment="1">
      <alignment horizontal="centerContinuous" vertical="center"/>
    </xf>
    <xf numFmtId="0" fontId="18" fillId="0" borderId="0" xfId="0" applyFont="1" applyFill="1" applyAlignment="1">
      <alignment horizontal="centerContinuous" vertical="center"/>
    </xf>
    <xf numFmtId="0" fontId="18" fillId="0" borderId="89" xfId="0" applyFont="1" applyFill="1" applyBorder="1" applyAlignment="1">
      <alignment horizontal="centerContinuous" vertical="center"/>
    </xf>
    <xf numFmtId="9" fontId="12" fillId="0" borderId="56" xfId="0" applyNumberFormat="1" applyFont="1" applyFill="1" applyBorder="1" applyAlignment="1">
      <alignment horizontal="centerContinuous" vertical="center"/>
    </xf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9" fontId="23" fillId="0" borderId="58" xfId="0" applyNumberFormat="1" applyFont="1" applyFill="1" applyBorder="1" applyAlignment="1">
      <alignment horizontal="center" vertical="center"/>
    </xf>
    <xf numFmtId="9" fontId="23" fillId="0" borderId="94" xfId="0" applyNumberFormat="1" applyFont="1" applyFill="1" applyBorder="1" applyAlignment="1">
      <alignment horizontal="center" vertical="center"/>
    </xf>
    <xf numFmtId="9" fontId="23" fillId="0" borderId="83" xfId="0" applyNumberFormat="1" applyFont="1" applyFill="1" applyBorder="1" applyAlignment="1">
      <alignment horizontal="center" vertical="center"/>
    </xf>
    <xf numFmtId="0" fontId="26" fillId="0" borderId="58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2" fontId="15" fillId="0" borderId="93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Alignment="1">
      <alignment horizontal="center" vertical="center" wrapText="1"/>
    </xf>
    <xf numFmtId="2" fontId="28" fillId="0" borderId="20" xfId="0" applyNumberFormat="1" applyFont="1" applyFill="1" applyBorder="1" applyAlignment="1">
      <alignment horizontal="center" vertical="center" wrapText="1"/>
    </xf>
    <xf numFmtId="2" fontId="28" fillId="0" borderId="29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 wrapText="1"/>
    </xf>
    <xf numFmtId="2" fontId="28" fillId="0" borderId="50" xfId="0" applyNumberFormat="1" applyFont="1" applyFill="1" applyBorder="1" applyAlignment="1">
      <alignment horizontal="center" vertical="center" wrapText="1"/>
    </xf>
    <xf numFmtId="2" fontId="28" fillId="0" borderId="49" xfId="0" applyNumberFormat="1" applyFont="1" applyFill="1" applyBorder="1" applyAlignment="1">
      <alignment horizontal="center" vertical="center" wrapText="1"/>
    </xf>
    <xf numFmtId="0" fontId="15" fillId="0" borderId="93" xfId="0" applyFont="1" applyFill="1" applyBorder="1" applyAlignment="1">
      <alignment horizontal="center" vertical="center" wrapText="1"/>
    </xf>
    <xf numFmtId="0" fontId="28" fillId="0" borderId="90" xfId="0" applyFont="1" applyFill="1" applyBorder="1"/>
    <xf numFmtId="0" fontId="15" fillId="0" borderId="91" xfId="0" applyFont="1" applyFill="1" applyBorder="1"/>
    <xf numFmtId="0" fontId="15" fillId="0" borderId="95" xfId="0" applyFont="1" applyFill="1" applyBorder="1"/>
    <xf numFmtId="0" fontId="28" fillId="0" borderId="91" xfId="0" applyFont="1" applyFill="1" applyBorder="1" applyAlignment="1">
      <alignment horizontal="center"/>
    </xf>
    <xf numFmtId="0" fontId="28" fillId="0" borderId="100" xfId="0" applyFont="1" applyFill="1" applyBorder="1" applyAlignment="1">
      <alignment horizontal="center"/>
    </xf>
    <xf numFmtId="0" fontId="28" fillId="0" borderId="101" xfId="0" applyFont="1" applyFill="1" applyBorder="1" applyAlignment="1">
      <alignment horizontal="center"/>
    </xf>
    <xf numFmtId="0" fontId="28" fillId="0" borderId="95" xfId="0" applyFont="1" applyFill="1" applyBorder="1"/>
    <xf numFmtId="0" fontId="15" fillId="0" borderId="0" xfId="0" applyFont="1" applyFill="1"/>
    <xf numFmtId="0" fontId="15" fillId="0" borderId="53" xfId="0" applyFont="1" applyFill="1" applyBorder="1"/>
    <xf numFmtId="0" fontId="15" fillId="0" borderId="54" xfId="0" applyFont="1" applyFill="1" applyBorder="1"/>
    <xf numFmtId="0" fontId="15" fillId="0" borderId="56" xfId="0" applyFont="1" applyFill="1" applyBorder="1"/>
    <xf numFmtId="0" fontId="15" fillId="0" borderId="88" xfId="0" applyFont="1" applyFill="1" applyBorder="1"/>
    <xf numFmtId="0" fontId="15" fillId="0" borderId="0" xfId="0" applyFont="1" applyFill="1" applyBorder="1"/>
    <xf numFmtId="0" fontId="15" fillId="0" borderId="71" xfId="0" applyFont="1" applyFill="1" applyBorder="1"/>
    <xf numFmtId="0" fontId="11" fillId="0" borderId="0" xfId="0" applyFont="1" applyFill="1" applyBorder="1" applyAlignment="1">
      <alignment horizontal="right" vertical="center"/>
    </xf>
    <xf numFmtId="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 wrapText="1"/>
    </xf>
    <xf numFmtId="9" fontId="16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18" fillId="0" borderId="0" xfId="0" applyFont="1" applyFill="1" applyBorder="1"/>
    <xf numFmtId="0" fontId="15" fillId="0" borderId="57" xfId="0" applyFont="1" applyFill="1" applyBorder="1"/>
    <xf numFmtId="0" fontId="15" fillId="0" borderId="58" xfId="0" applyFont="1" applyFill="1" applyBorder="1"/>
    <xf numFmtId="0" fontId="15" fillId="0" borderId="60" xfId="0" applyFont="1" applyFill="1" applyBorder="1"/>
    <xf numFmtId="1" fontId="20" fillId="0" borderId="103" xfId="0" applyNumberFormat="1" applyFont="1" applyFill="1" applyBorder="1" applyAlignment="1">
      <alignment horizontal="center" vertical="center" wrapText="1" readingOrder="2"/>
    </xf>
    <xf numFmtId="3" fontId="24" fillId="0" borderId="104" xfId="0" applyNumberFormat="1" applyFont="1" applyFill="1" applyBorder="1" applyAlignment="1">
      <alignment horizontal="center" vertical="center" wrapText="1" readingOrder="2"/>
    </xf>
    <xf numFmtId="4" fontId="24" fillId="0" borderId="105" xfId="0" applyNumberFormat="1" applyFont="1" applyFill="1" applyBorder="1" applyAlignment="1">
      <alignment horizontal="center" vertical="center" wrapText="1" readingOrder="2"/>
    </xf>
    <xf numFmtId="4" fontId="24" fillId="0" borderId="106" xfId="0" applyNumberFormat="1" applyFont="1" applyFill="1" applyBorder="1" applyAlignment="1">
      <alignment horizontal="center" vertical="center" wrapText="1" readingOrder="2"/>
    </xf>
    <xf numFmtId="0" fontId="13" fillId="0" borderId="104" xfId="0" applyFont="1" applyFill="1" applyBorder="1" applyAlignment="1">
      <alignment horizontal="center" vertical="center" wrapText="1" readingOrder="2"/>
    </xf>
    <xf numFmtId="4" fontId="5" fillId="0" borderId="27" xfId="0" applyNumberFormat="1" applyFont="1" applyBorder="1" applyAlignment="1">
      <alignment horizontal="center" vertical="center" wrapText="1" readingOrder="2"/>
    </xf>
    <xf numFmtId="3" fontId="5" fillId="0" borderId="27" xfId="0" applyNumberFormat="1" applyFont="1" applyBorder="1" applyAlignment="1">
      <alignment horizontal="center" vertical="center" wrapText="1" readingOrder="2"/>
    </xf>
    <xf numFmtId="0" fontId="11" fillId="0" borderId="54" xfId="0" applyFont="1" applyFill="1" applyBorder="1" applyAlignment="1">
      <alignment vertical="center"/>
    </xf>
    <xf numFmtId="0" fontId="11" fillId="0" borderId="58" xfId="0" applyFont="1" applyFill="1" applyBorder="1" applyAlignment="1">
      <alignment vertical="center"/>
    </xf>
    <xf numFmtId="3" fontId="28" fillId="0" borderId="90" xfId="0" applyNumberFormat="1" applyFont="1" applyFill="1" applyBorder="1" applyAlignment="1">
      <alignment horizontal="center"/>
    </xf>
    <xf numFmtId="3" fontId="28" fillId="0" borderId="100" xfId="0" applyNumberFormat="1" applyFont="1" applyFill="1" applyBorder="1" applyAlignment="1">
      <alignment horizontal="center"/>
    </xf>
    <xf numFmtId="1" fontId="24" fillId="0" borderId="79" xfId="0" applyNumberFormat="1" applyFont="1" applyFill="1" applyBorder="1" applyAlignment="1">
      <alignment horizontal="center" vertical="center" wrapText="1" readingOrder="2"/>
    </xf>
    <xf numFmtId="1" fontId="23" fillId="2" borderId="76" xfId="0" applyNumberFormat="1" applyFont="1" applyFill="1" applyBorder="1" applyAlignment="1">
      <alignment horizontal="center" vertical="center" wrapText="1" readingOrder="2"/>
    </xf>
    <xf numFmtId="9" fontId="23" fillId="0" borderId="102" xfId="0" applyNumberFormat="1" applyFont="1" applyFill="1" applyBorder="1" applyAlignment="1">
      <alignment horizontal="center" vertical="center"/>
    </xf>
    <xf numFmtId="0" fontId="32" fillId="0" borderId="85" xfId="0" applyFont="1" applyFill="1" applyBorder="1" applyAlignment="1">
      <alignment horizontal="center" vertical="center" wrapText="1" readingOrder="2"/>
    </xf>
    <xf numFmtId="0" fontId="33" fillId="0" borderId="64" xfId="0" applyFont="1" applyFill="1" applyBorder="1" applyAlignment="1">
      <alignment horizontal="center" vertical="center" wrapText="1" readingOrder="2"/>
    </xf>
    <xf numFmtId="0" fontId="32" fillId="0" borderId="68" xfId="0" applyFont="1" applyBorder="1" applyAlignment="1">
      <alignment horizontal="right" vertical="center" wrapText="1" readingOrder="2"/>
    </xf>
    <xf numFmtId="0" fontId="5" fillId="0" borderId="10" xfId="0" applyFont="1" applyFill="1" applyBorder="1" applyAlignment="1">
      <alignment horizontal="center" vertical="center" wrapText="1" readingOrder="2"/>
    </xf>
    <xf numFmtId="0" fontId="5" fillId="0" borderId="4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 readingOrder="2"/>
    </xf>
    <xf numFmtId="0" fontId="16" fillId="0" borderId="59" xfId="0" applyFont="1" applyFill="1" applyBorder="1" applyAlignment="1">
      <alignment horizontal="center" vertical="center" readingOrder="2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 readingOrder="2"/>
    </xf>
    <xf numFmtId="0" fontId="5" fillId="0" borderId="48" xfId="0" applyFont="1" applyBorder="1" applyAlignment="1">
      <alignment horizontal="center" vertical="center" wrapText="1" readingOrder="2"/>
    </xf>
    <xf numFmtId="4" fontId="7" fillId="0" borderId="20" xfId="0" applyNumberFormat="1" applyFont="1" applyBorder="1" applyAlignment="1">
      <alignment horizontal="center" vertical="center" wrapText="1"/>
    </xf>
    <xf numFmtId="4" fontId="7" fillId="0" borderId="27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 readingOrder="2"/>
    </xf>
    <xf numFmtId="3" fontId="5" fillId="0" borderId="35" xfId="0" applyNumberFormat="1" applyFont="1" applyBorder="1" applyAlignment="1">
      <alignment horizontal="center" vertical="center" wrapText="1" readingOrder="2"/>
    </xf>
    <xf numFmtId="3" fontId="5" fillId="0" borderId="34" xfId="0" applyNumberFormat="1" applyFont="1" applyBorder="1" applyAlignment="1">
      <alignment horizontal="center" vertical="center" wrapText="1" readingOrder="2"/>
    </xf>
    <xf numFmtId="3" fontId="5" fillId="0" borderId="36" xfId="0" applyNumberFormat="1" applyFont="1" applyBorder="1" applyAlignment="1">
      <alignment horizontal="center" vertical="center" wrapText="1" readingOrder="2"/>
    </xf>
    <xf numFmtId="3" fontId="5" fillId="0" borderId="32" xfId="0" applyNumberFormat="1" applyFont="1" applyBorder="1" applyAlignment="1">
      <alignment horizontal="center" vertical="center" wrapText="1" readingOrder="2"/>
    </xf>
    <xf numFmtId="9" fontId="0" fillId="0" borderId="16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 readingOrder="2"/>
    </xf>
    <xf numFmtId="0" fontId="5" fillId="0" borderId="41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wrapText="1"/>
    </xf>
    <xf numFmtId="9" fontId="5" fillId="0" borderId="15" xfId="1" applyFont="1" applyBorder="1" applyAlignment="1">
      <alignment horizontal="center" vertical="center" wrapText="1" readingOrder="2"/>
    </xf>
    <xf numFmtId="9" fontId="5" fillId="0" borderId="19" xfId="1" applyFont="1" applyBorder="1" applyAlignment="1">
      <alignment horizontal="center" vertical="center" wrapText="1" readingOrder="2"/>
    </xf>
    <xf numFmtId="3" fontId="5" fillId="0" borderId="12" xfId="0" applyNumberFormat="1" applyFont="1" applyBorder="1" applyAlignment="1">
      <alignment horizontal="center" vertical="center" readingOrder="2"/>
    </xf>
    <xf numFmtId="3" fontId="5" fillId="0" borderId="20" xfId="0" applyNumberFormat="1" applyFont="1" applyBorder="1" applyAlignment="1">
      <alignment horizontal="center" vertical="center" readingOrder="2"/>
    </xf>
    <xf numFmtId="4" fontId="5" fillId="0" borderId="12" xfId="0" applyNumberFormat="1" applyFont="1" applyBorder="1" applyAlignment="1">
      <alignment horizontal="center" vertical="center" wrapText="1" readingOrder="2"/>
    </xf>
    <xf numFmtId="4" fontId="5" fillId="0" borderId="20" xfId="0" applyNumberFormat="1" applyFont="1" applyBorder="1" applyAlignment="1">
      <alignment horizontal="center" vertical="center" wrapText="1" readingOrder="2"/>
    </xf>
    <xf numFmtId="0" fontId="0" fillId="0" borderId="50" xfId="0" applyBorder="1" applyAlignment="1">
      <alignment horizontal="center"/>
    </xf>
    <xf numFmtId="0" fontId="5" fillId="0" borderId="42" xfId="0" applyFont="1" applyBorder="1" applyAlignment="1">
      <alignment horizontal="center" vertical="center" wrapText="1" readingOrder="2"/>
    </xf>
    <xf numFmtId="0" fontId="5" fillId="0" borderId="43" xfId="0" applyFont="1" applyBorder="1" applyAlignment="1">
      <alignment horizontal="center" vertical="center" wrapText="1" readingOrder="2"/>
    </xf>
    <xf numFmtId="0" fontId="5" fillId="0" borderId="1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 readingOrder="2"/>
    </xf>
    <xf numFmtId="0" fontId="5" fillId="0" borderId="14" xfId="0" applyFont="1" applyBorder="1" applyAlignment="1">
      <alignment horizontal="center" vertical="center" wrapText="1" readingOrder="2"/>
    </xf>
    <xf numFmtId="0" fontId="5" fillId="0" borderId="23" xfId="0" applyFont="1" applyBorder="1" applyAlignment="1">
      <alignment horizontal="center" vertical="center" wrapText="1" readingOrder="2"/>
    </xf>
    <xf numFmtId="3" fontId="5" fillId="0" borderId="31" xfId="0" applyNumberFormat="1" applyFont="1" applyBorder="1" applyAlignment="1">
      <alignment horizontal="center" vertical="center" wrapText="1" readingOrder="2"/>
    </xf>
    <xf numFmtId="4" fontId="7" fillId="0" borderId="12" xfId="0" applyNumberFormat="1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9" fontId="0" fillId="0" borderId="9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 readingOrder="2"/>
    </xf>
    <xf numFmtId="4" fontId="7" fillId="0" borderId="20" xfId="0" applyNumberFormat="1" applyFont="1" applyBorder="1" applyAlignment="1">
      <alignment horizontal="center" vertical="center" readingOrder="2"/>
    </xf>
    <xf numFmtId="3" fontId="5" fillId="0" borderId="12" xfId="0" applyNumberFormat="1" applyFont="1" applyBorder="1" applyAlignment="1">
      <alignment horizontal="center" vertical="center" wrapText="1" readingOrder="2"/>
    </xf>
    <xf numFmtId="3" fontId="5" fillId="0" borderId="20" xfId="0" applyNumberFormat="1" applyFont="1" applyBorder="1" applyAlignment="1">
      <alignment horizontal="center" vertical="center" wrapText="1" readingOrder="2"/>
    </xf>
    <xf numFmtId="3" fontId="5" fillId="0" borderId="27" xfId="0" applyNumberFormat="1" applyFont="1" applyBorder="1" applyAlignment="1">
      <alignment horizontal="center" vertical="center" wrapText="1" readingOrder="2"/>
    </xf>
    <xf numFmtId="3" fontId="5" fillId="0" borderId="13" xfId="0" applyNumberFormat="1" applyFont="1" applyBorder="1" applyAlignment="1">
      <alignment horizontal="center" vertical="center" wrapText="1" readingOrder="2"/>
    </xf>
    <xf numFmtId="3" fontId="5" fillId="0" borderId="21" xfId="0" applyNumberFormat="1" applyFont="1" applyBorder="1" applyAlignment="1">
      <alignment horizontal="center" vertical="center" wrapText="1" readingOrder="2"/>
    </xf>
    <xf numFmtId="3" fontId="5" fillId="0" borderId="28" xfId="0" applyNumberFormat="1" applyFont="1" applyBorder="1" applyAlignment="1">
      <alignment horizontal="center" vertical="center" wrapText="1" readingOrder="2"/>
    </xf>
    <xf numFmtId="9" fontId="0" fillId="0" borderId="22" xfId="0" applyNumberFormat="1" applyBorder="1" applyAlignment="1">
      <alignment horizontal="center" vertical="center"/>
    </xf>
    <xf numFmtId="9" fontId="5" fillId="0" borderId="26" xfId="1" applyFont="1" applyBorder="1" applyAlignment="1">
      <alignment horizontal="center" vertical="center" wrapText="1" readingOrder="2"/>
    </xf>
    <xf numFmtId="3" fontId="5" fillId="0" borderId="27" xfId="0" applyNumberFormat="1" applyFont="1" applyBorder="1" applyAlignment="1">
      <alignment horizontal="center" vertical="center" readingOrder="2"/>
    </xf>
    <xf numFmtId="4" fontId="5" fillId="0" borderId="27" xfId="0" applyNumberFormat="1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 readingOrder="2"/>
    </xf>
    <xf numFmtId="0" fontId="5" fillId="0" borderId="38" xfId="0" applyFont="1" applyBorder="1" applyAlignment="1">
      <alignment horizontal="center" vertical="center" wrapText="1" readingOrder="2"/>
    </xf>
    <xf numFmtId="9" fontId="5" fillId="0" borderId="15" xfId="1" applyFont="1" applyBorder="1" applyAlignment="1">
      <alignment horizontal="center" vertical="center" wrapText="1"/>
    </xf>
    <xf numFmtId="9" fontId="5" fillId="0" borderId="19" xfId="1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readingOrder="2"/>
    </xf>
    <xf numFmtId="0" fontId="5" fillId="0" borderId="14" xfId="0" applyFont="1" applyFill="1" applyBorder="1" applyAlignment="1">
      <alignment horizontal="center" vertical="center" wrapText="1" readingOrder="2"/>
    </xf>
    <xf numFmtId="0" fontId="5" fillId="0" borderId="23" xfId="0" applyFont="1" applyFill="1" applyBorder="1" applyAlignment="1">
      <alignment horizontal="center" vertical="center" wrapText="1" readingOrder="2"/>
    </xf>
    <xf numFmtId="9" fontId="5" fillId="0" borderId="26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82" xfId="0" applyFont="1" applyFill="1" applyBorder="1" applyAlignment="1">
      <alignment horizontal="center" vertical="center" wrapText="1" readingOrder="2"/>
    </xf>
    <xf numFmtId="0" fontId="18" fillId="0" borderId="83" xfId="0" applyFont="1" applyFill="1" applyBorder="1" applyAlignment="1">
      <alignment horizontal="center" vertical="center" wrapText="1" readingOrder="2"/>
    </xf>
    <xf numFmtId="0" fontId="18" fillId="0" borderId="55" xfId="0" applyFont="1" applyFill="1" applyBorder="1" applyAlignment="1">
      <alignment horizontal="center" vertical="center" wrapText="1" readingOrder="2"/>
    </xf>
    <xf numFmtId="0" fontId="18" fillId="0" borderId="59" xfId="0" applyFont="1" applyFill="1" applyBorder="1" applyAlignment="1">
      <alignment horizontal="center" vertical="center" wrapText="1" readingOrder="2"/>
    </xf>
    <xf numFmtId="0" fontId="16" fillId="0" borderId="63" xfId="0" applyFont="1" applyFill="1" applyBorder="1" applyAlignment="1">
      <alignment horizontal="center" vertical="center" wrapText="1" readingOrder="2"/>
    </xf>
    <xf numFmtId="0" fontId="16" fillId="0" borderId="67" xfId="0" applyFont="1" applyFill="1" applyBorder="1" applyAlignment="1">
      <alignment horizontal="center" vertical="center" wrapText="1" readingOrder="2"/>
    </xf>
    <xf numFmtId="0" fontId="16" fillId="0" borderId="73" xfId="0" applyFont="1" applyFill="1" applyBorder="1" applyAlignment="1">
      <alignment horizontal="center" vertical="center" wrapText="1" readingOrder="2"/>
    </xf>
    <xf numFmtId="1" fontId="20" fillId="0" borderId="108" xfId="0" applyNumberFormat="1" applyFont="1" applyFill="1" applyBorder="1" applyAlignment="1">
      <alignment horizontal="center" vertical="center" wrapText="1" readingOrder="2"/>
    </xf>
    <xf numFmtId="1" fontId="20" fillId="0" borderId="107" xfId="0" applyNumberFormat="1" applyFont="1" applyFill="1" applyBorder="1" applyAlignment="1">
      <alignment horizontal="center" vertical="center" wrapText="1" readingOrder="2"/>
    </xf>
    <xf numFmtId="0" fontId="18" fillId="0" borderId="53" xfId="0" applyFont="1" applyFill="1" applyBorder="1" applyAlignment="1">
      <alignment horizontal="center" vertical="center" wrapText="1" readingOrder="2"/>
    </xf>
    <xf numFmtId="0" fontId="18" fillId="0" borderId="56" xfId="0" applyFont="1" applyFill="1" applyBorder="1" applyAlignment="1">
      <alignment horizontal="center" vertical="center" wrapText="1" readingOrder="2"/>
    </xf>
    <xf numFmtId="0" fontId="18" fillId="0" borderId="57" xfId="0" applyFont="1" applyFill="1" applyBorder="1" applyAlignment="1">
      <alignment horizontal="center" vertical="center" wrapText="1" readingOrder="2"/>
    </xf>
    <xf numFmtId="0" fontId="18" fillId="0" borderId="60" xfId="0" applyFont="1" applyFill="1" applyBorder="1" applyAlignment="1">
      <alignment horizontal="center" vertical="center" wrapText="1" readingOrder="2"/>
    </xf>
    <xf numFmtId="1" fontId="20" fillId="0" borderId="109" xfId="0" applyNumberFormat="1" applyFont="1" applyFill="1" applyBorder="1" applyAlignment="1">
      <alignment horizontal="center" vertical="center" wrapText="1" readingOrder="2"/>
    </xf>
    <xf numFmtId="1" fontId="20" fillId="0" borderId="104" xfId="0" applyNumberFormat="1" applyFont="1" applyFill="1" applyBorder="1" applyAlignment="1">
      <alignment horizontal="center" vertical="center" wrapText="1" readingOrder="2"/>
    </xf>
    <xf numFmtId="0" fontId="31" fillId="0" borderId="82" xfId="0" applyFont="1" applyFill="1" applyBorder="1" applyAlignment="1">
      <alignment horizontal="center" vertical="center" wrapText="1" readingOrder="2"/>
    </xf>
    <xf numFmtId="0" fontId="31" fillId="0" borderId="83" xfId="0" applyFont="1" applyFill="1" applyBorder="1" applyAlignment="1">
      <alignment horizontal="center" vertical="center" wrapText="1" readingOrder="2"/>
    </xf>
    <xf numFmtId="0" fontId="9" fillId="0" borderId="53" xfId="0" applyFont="1" applyFill="1" applyBorder="1" applyAlignment="1">
      <alignment horizontal="right" vertical="top" wrapText="1" readingOrder="2"/>
    </xf>
    <xf numFmtId="0" fontId="9" fillId="0" borderId="54" xfId="0" applyFont="1" applyFill="1" applyBorder="1" applyAlignment="1">
      <alignment horizontal="right" vertical="top" wrapText="1" readingOrder="2"/>
    </xf>
    <xf numFmtId="0" fontId="9" fillId="0" borderId="56" xfId="0" applyFont="1" applyFill="1" applyBorder="1" applyAlignment="1">
      <alignment horizontal="right" vertical="top" wrapText="1" readingOrder="2"/>
    </xf>
    <xf numFmtId="0" fontId="9" fillId="0" borderId="57" xfId="0" applyFont="1" applyFill="1" applyBorder="1" applyAlignment="1">
      <alignment horizontal="right" vertical="top" wrapText="1" readingOrder="2"/>
    </xf>
    <xf numFmtId="0" fontId="9" fillId="0" borderId="58" xfId="0" applyFont="1" applyFill="1" applyBorder="1" applyAlignment="1">
      <alignment horizontal="right" vertical="top" wrapText="1" readingOrder="2"/>
    </xf>
    <xf numFmtId="0" fontId="9" fillId="0" borderId="60" xfId="0" applyFont="1" applyFill="1" applyBorder="1" applyAlignment="1">
      <alignment horizontal="right" vertical="top" wrapText="1" readingOrder="2"/>
    </xf>
    <xf numFmtId="2" fontId="29" fillId="0" borderId="85" xfId="0" applyNumberFormat="1" applyFont="1" applyFill="1" applyBorder="1" applyAlignment="1">
      <alignment horizontal="center" vertical="center" wrapText="1"/>
    </xf>
    <xf numFmtId="2" fontId="29" fillId="0" borderId="66" xfId="0" applyNumberFormat="1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27" fillId="0" borderId="97" xfId="0" applyFont="1" applyFill="1" applyBorder="1" applyAlignment="1">
      <alignment horizontal="center" vertical="center" wrapText="1"/>
    </xf>
    <xf numFmtId="0" fontId="27" fillId="0" borderId="73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 readingOrder="2"/>
    </xf>
    <xf numFmtId="0" fontId="11" fillId="0" borderId="62" xfId="0" applyFont="1" applyBorder="1" applyAlignment="1">
      <alignment horizontal="center" vertical="center" wrapText="1" readingOrder="2"/>
    </xf>
    <xf numFmtId="2" fontId="29" fillId="0" borderId="83" xfId="0" applyNumberFormat="1" applyFont="1" applyFill="1" applyBorder="1" applyAlignment="1">
      <alignment horizontal="center" vertical="center" wrapText="1"/>
    </xf>
    <xf numFmtId="2" fontId="30" fillId="0" borderId="98" xfId="0" applyNumberFormat="1" applyFont="1" applyFill="1" applyBorder="1" applyAlignment="1">
      <alignment horizontal="center" vertical="center" wrapText="1"/>
    </xf>
    <xf numFmtId="2" fontId="30" fillId="0" borderId="59" xfId="0" applyNumberFormat="1" applyFont="1" applyFill="1" applyBorder="1" applyAlignment="1">
      <alignment horizontal="center" vertical="center" wrapText="1"/>
    </xf>
    <xf numFmtId="0" fontId="28" fillId="0" borderId="99" xfId="0" applyFont="1" applyFill="1" applyBorder="1" applyAlignment="1">
      <alignment horizontal="center" vertical="center" wrapText="1"/>
    </xf>
    <xf numFmtId="0" fontId="27" fillId="0" borderId="96" xfId="0" applyFont="1" applyFill="1" applyBorder="1" applyAlignment="1">
      <alignment horizontal="center" vertical="center" wrapText="1"/>
    </xf>
    <xf numFmtId="2" fontId="30" fillId="0" borderId="65" xfId="0" applyNumberFormat="1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93" xfId="0" applyFont="1" applyFill="1" applyBorder="1" applyAlignment="1">
      <alignment horizontal="center" vertical="center" wrapText="1"/>
    </xf>
    <xf numFmtId="0" fontId="25" fillId="0" borderId="59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/>
    </xf>
    <xf numFmtId="0" fontId="18" fillId="0" borderId="93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27" fillId="0" borderId="63" xfId="0" applyFont="1" applyFill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 readingOrder="2"/>
    </xf>
    <xf numFmtId="2" fontId="29" fillId="0" borderId="82" xfId="0" applyNumberFormat="1" applyFont="1" applyFill="1" applyBorder="1" applyAlignment="1">
      <alignment horizontal="center" vertical="center" wrapText="1"/>
    </xf>
    <xf numFmtId="2" fontId="30" fillId="0" borderId="55" xfId="0" applyNumberFormat="1" applyFont="1" applyFill="1" applyBorder="1" applyAlignment="1">
      <alignment horizontal="center" vertical="center" wrapText="1"/>
    </xf>
    <xf numFmtId="0" fontId="11" fillId="0" borderId="82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center" vertical="center" wrapText="1"/>
    </xf>
    <xf numFmtId="0" fontId="11" fillId="0" borderId="83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88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28" fillId="0" borderId="84" xfId="0" applyFont="1" applyFill="1" applyBorder="1" applyAlignment="1">
      <alignment horizontal="center" vertical="center" wrapText="1"/>
    </xf>
    <xf numFmtId="0" fontId="18" fillId="0" borderId="92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94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readingOrder="2"/>
    </xf>
    <xf numFmtId="0" fontId="11" fillId="0" borderId="56" xfId="0" applyFont="1" applyFill="1" applyBorder="1" applyAlignment="1">
      <alignment horizontal="center" vertical="center" readingOrder="2"/>
    </xf>
    <xf numFmtId="0" fontId="11" fillId="0" borderId="57" xfId="0" applyFont="1" applyFill="1" applyBorder="1" applyAlignment="1">
      <alignment horizontal="center" vertical="center" readingOrder="2"/>
    </xf>
    <xf numFmtId="0" fontId="11" fillId="0" borderId="60" xfId="0" applyFont="1" applyFill="1" applyBorder="1" applyAlignment="1">
      <alignment horizontal="center" vertical="center" readingOrder="2"/>
    </xf>
    <xf numFmtId="0" fontId="18" fillId="0" borderId="90" xfId="0" applyFont="1" applyFill="1" applyBorder="1" applyAlignment="1">
      <alignment horizontal="left" vertical="center"/>
    </xf>
    <xf numFmtId="0" fontId="18" fillId="0" borderId="91" xfId="0" applyFont="1" applyFill="1" applyBorder="1" applyAlignment="1">
      <alignment horizontal="left" vertical="center"/>
    </xf>
    <xf numFmtId="0" fontId="18" fillId="0" borderId="53" xfId="0" applyFont="1" applyFill="1" applyBorder="1" applyAlignment="1">
      <alignment horizontal="center" vertical="center"/>
    </xf>
    <xf numFmtId="0" fontId="18" fillId="0" borderId="88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/>
    </xf>
    <xf numFmtId="0" fontId="18" fillId="0" borderId="71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/>
    </xf>
    <xf numFmtId="0" fontId="18" fillId="0" borderId="63" xfId="0" applyFont="1" applyFill="1" applyBorder="1" applyAlignment="1">
      <alignment horizontal="center" vertical="center" wrapText="1"/>
    </xf>
    <xf numFmtId="0" fontId="18" fillId="0" borderId="67" xfId="0" applyFont="1" applyFill="1" applyBorder="1" applyAlignment="1">
      <alignment horizontal="center" vertical="center" wrapText="1"/>
    </xf>
    <xf numFmtId="0" fontId="18" fillId="0" borderId="7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6"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 val="0"/>
        <condense val="0"/>
        <extend val="0"/>
      </font>
      <fill>
        <patternFill>
          <bgColor indexed="14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  <dxf>
      <font>
        <b/>
        <i/>
        <condense val="0"/>
        <extend val="0"/>
        <u val="double"/>
      </font>
      <fill>
        <patternFill>
          <bgColor indexed="10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rightToLeft="1" zoomScale="70" zoomScaleNormal="70" zoomScaleSheetLayoutView="115" workbookViewId="0">
      <selection activeCell="D4" sqref="D4"/>
    </sheetView>
  </sheetViews>
  <sheetFormatPr defaultRowHeight="14" x14ac:dyDescent="0.3"/>
  <cols>
    <col min="1" max="1" width="11.26953125" customWidth="1"/>
    <col min="2" max="2" width="19.81640625" customWidth="1"/>
    <col min="3" max="3" width="16" bestFit="1" customWidth="1"/>
    <col min="4" max="4" width="26.453125" customWidth="1"/>
    <col min="5" max="5" width="8.453125" style="8" customWidth="1"/>
    <col min="6" max="6" width="7.453125" customWidth="1"/>
    <col min="7" max="7" width="8.453125" style="9" customWidth="1"/>
    <col min="8" max="8" width="11.7265625" customWidth="1"/>
    <col min="9" max="9" width="9.7265625" customWidth="1"/>
    <col min="10" max="10" width="7.453125" style="10" bestFit="1" customWidth="1"/>
    <col min="11" max="11" width="8.54296875" style="10" customWidth="1"/>
    <col min="12" max="12" width="9.1796875" style="21"/>
  </cols>
  <sheetData>
    <row r="1" spans="1:13" ht="16.5" x14ac:dyDescent="0.35">
      <c r="A1" s="237" t="s">
        <v>0</v>
      </c>
      <c r="B1" s="237"/>
      <c r="C1" s="237"/>
      <c r="D1" s="1"/>
      <c r="E1" s="2"/>
      <c r="F1" s="2"/>
      <c r="G1" s="3"/>
      <c r="H1" s="2"/>
      <c r="I1" s="2"/>
      <c r="J1" s="4"/>
      <c r="K1" s="5"/>
      <c r="L1" s="6" t="s">
        <v>1</v>
      </c>
      <c r="M1" s="7">
        <v>7</v>
      </c>
    </row>
    <row r="2" spans="1:13" ht="14.5" thickBot="1" x14ac:dyDescent="0.35">
      <c r="L2" s="6" t="s">
        <v>2</v>
      </c>
      <c r="M2" s="7">
        <v>10</v>
      </c>
    </row>
    <row r="3" spans="1:13" s="18" customFormat="1" ht="31.5" customHeight="1" thickBot="1" x14ac:dyDescent="0.3">
      <c r="A3" s="11" t="s">
        <v>3</v>
      </c>
      <c r="B3" s="11" t="s">
        <v>4</v>
      </c>
      <c r="C3" s="12" t="s">
        <v>5</v>
      </c>
      <c r="D3" s="238" t="s">
        <v>6</v>
      </c>
      <c r="E3" s="239"/>
      <c r="F3" s="13" t="s">
        <v>7</v>
      </c>
      <c r="G3" s="14" t="s">
        <v>8</v>
      </c>
      <c r="H3" s="15" t="s">
        <v>9</v>
      </c>
      <c r="I3" s="15" t="s">
        <v>10</v>
      </c>
      <c r="J3" s="15" t="s">
        <v>11</v>
      </c>
      <c r="K3" s="16" t="s">
        <v>12</v>
      </c>
      <c r="L3" s="17" t="s">
        <v>13</v>
      </c>
      <c r="M3" s="7">
        <f>M2-M1</f>
        <v>3</v>
      </c>
    </row>
    <row r="4" spans="1:13" s="22" customFormat="1" ht="55.5" customHeight="1" x14ac:dyDescent="0.25">
      <c r="A4" s="208" t="s">
        <v>108</v>
      </c>
      <c r="B4" s="234" t="s">
        <v>109</v>
      </c>
      <c r="C4" s="233" t="s">
        <v>81</v>
      </c>
      <c r="D4" s="19" t="s">
        <v>102</v>
      </c>
      <c r="E4" s="20" t="s">
        <v>14</v>
      </c>
      <c r="F4" s="231">
        <v>0.4</v>
      </c>
      <c r="G4" s="218"/>
      <c r="H4" s="200">
        <f>G4</f>
        <v>0</v>
      </c>
      <c r="I4" s="211"/>
      <c r="J4" s="210"/>
      <c r="K4" s="210"/>
      <c r="L4" s="190">
        <f>SUM(F4:F9)</f>
        <v>1</v>
      </c>
    </row>
    <row r="5" spans="1:13" s="22" customFormat="1" ht="47.25" customHeight="1" thickBot="1" x14ac:dyDescent="0.3">
      <c r="A5" s="208"/>
      <c r="B5" s="234"/>
      <c r="C5" s="234"/>
      <c r="D5" s="23" t="s">
        <v>103</v>
      </c>
      <c r="E5" s="24">
        <v>10</v>
      </c>
      <c r="F5" s="232"/>
      <c r="G5" s="219"/>
      <c r="H5" s="201"/>
      <c r="I5" s="183"/>
      <c r="J5" s="185"/>
      <c r="K5" s="185"/>
      <c r="L5" s="224"/>
    </row>
    <row r="6" spans="1:13" s="22" customFormat="1" ht="14.25" customHeight="1" x14ac:dyDescent="0.25">
      <c r="A6" s="208"/>
      <c r="B6" s="234"/>
      <c r="C6" s="233" t="s">
        <v>104</v>
      </c>
      <c r="D6" s="19" t="s">
        <v>93</v>
      </c>
      <c r="E6" s="20" t="s">
        <v>14</v>
      </c>
      <c r="F6" s="231">
        <v>0.6</v>
      </c>
      <c r="G6" s="218"/>
      <c r="H6" s="200">
        <f>IF(G6&lt;J6,0,IF(G6=J6,$M$1,IF(G6&gt;K6,$M$2,$M$3/(K6-J6)*(G6-J6)+$M$1)))</f>
        <v>0</v>
      </c>
      <c r="I6" s="183"/>
      <c r="J6" s="218">
        <v>1</v>
      </c>
      <c r="K6" s="221">
        <v>3</v>
      </c>
      <c r="L6" s="224"/>
    </row>
    <row r="7" spans="1:13" s="22" customFormat="1" ht="14.25" customHeight="1" x14ac:dyDescent="0.25">
      <c r="A7" s="208"/>
      <c r="B7" s="234"/>
      <c r="C7" s="234"/>
      <c r="D7" s="23" t="s">
        <v>88</v>
      </c>
      <c r="E7" s="24">
        <f>$M$1</f>
        <v>7</v>
      </c>
      <c r="F7" s="232"/>
      <c r="G7" s="219"/>
      <c r="H7" s="201"/>
      <c r="I7" s="183"/>
      <c r="J7" s="219"/>
      <c r="K7" s="222"/>
      <c r="L7" s="224"/>
    </row>
    <row r="8" spans="1:13" s="22" customFormat="1" ht="14.25" customHeight="1" x14ac:dyDescent="0.25">
      <c r="A8" s="208"/>
      <c r="B8" s="234"/>
      <c r="C8" s="234"/>
      <c r="D8" s="28" t="s">
        <v>89</v>
      </c>
      <c r="E8" s="25">
        <v>8.5</v>
      </c>
      <c r="F8" s="232"/>
      <c r="G8" s="219"/>
      <c r="H8" s="201"/>
      <c r="I8" s="183"/>
      <c r="J8" s="219"/>
      <c r="K8" s="222"/>
      <c r="L8" s="224"/>
    </row>
    <row r="9" spans="1:13" s="22" customFormat="1" ht="15" customHeight="1" thickBot="1" x14ac:dyDescent="0.3">
      <c r="A9" s="208"/>
      <c r="B9" s="234"/>
      <c r="C9" s="235"/>
      <c r="D9" s="26" t="s">
        <v>90</v>
      </c>
      <c r="E9" s="27">
        <v>10</v>
      </c>
      <c r="F9" s="236"/>
      <c r="G9" s="220"/>
      <c r="H9" s="227"/>
      <c r="I9" s="183"/>
      <c r="J9" s="220"/>
      <c r="K9" s="223"/>
      <c r="L9" s="224"/>
    </row>
    <row r="10" spans="1:13" ht="14.25" customHeight="1" x14ac:dyDescent="0.25">
      <c r="A10" s="208"/>
      <c r="B10" s="228" t="s">
        <v>15</v>
      </c>
      <c r="C10" s="228" t="s">
        <v>16</v>
      </c>
      <c r="D10" s="19" t="s">
        <v>17</v>
      </c>
      <c r="E10" s="20">
        <v>0</v>
      </c>
      <c r="F10" s="231">
        <v>1</v>
      </c>
      <c r="G10" s="218"/>
      <c r="H10" s="200">
        <f>G10</f>
        <v>0</v>
      </c>
      <c r="I10" s="211"/>
      <c r="J10" s="210"/>
      <c r="K10" s="189"/>
      <c r="L10" s="190">
        <f>SUM(F10)</f>
        <v>1</v>
      </c>
    </row>
    <row r="11" spans="1:13" ht="14.25" customHeight="1" x14ac:dyDescent="0.25">
      <c r="A11" s="208"/>
      <c r="B11" s="205"/>
      <c r="C11" s="205"/>
      <c r="D11" s="23" t="s">
        <v>18</v>
      </c>
      <c r="E11" s="24">
        <f>$M$1</f>
        <v>7</v>
      </c>
      <c r="F11" s="232"/>
      <c r="G11" s="219"/>
      <c r="H11" s="201"/>
      <c r="I11" s="183"/>
      <c r="J11" s="185"/>
      <c r="K11" s="187"/>
      <c r="L11" s="191"/>
    </row>
    <row r="12" spans="1:13" ht="14.25" customHeight="1" x14ac:dyDescent="0.25">
      <c r="A12" s="208"/>
      <c r="B12" s="205"/>
      <c r="C12" s="205"/>
      <c r="D12" s="23" t="s">
        <v>19</v>
      </c>
      <c r="E12" s="24">
        <v>8</v>
      </c>
      <c r="F12" s="232"/>
      <c r="G12" s="219"/>
      <c r="H12" s="201"/>
      <c r="I12" s="183"/>
      <c r="J12" s="185"/>
      <c r="K12" s="187"/>
      <c r="L12" s="191"/>
    </row>
    <row r="13" spans="1:13" ht="15" customHeight="1" thickBot="1" x14ac:dyDescent="0.3">
      <c r="A13" s="209"/>
      <c r="B13" s="206"/>
      <c r="C13" s="206"/>
      <c r="D13" s="26" t="s">
        <v>20</v>
      </c>
      <c r="E13" s="27">
        <v>10</v>
      </c>
      <c r="F13" s="236"/>
      <c r="G13" s="220"/>
      <c r="H13" s="227"/>
      <c r="I13" s="184"/>
      <c r="J13" s="186"/>
      <c r="K13" s="188"/>
      <c r="L13" s="192"/>
    </row>
    <row r="14" spans="1:13" ht="24.75" customHeight="1" x14ac:dyDescent="0.25">
      <c r="A14" s="207" t="s">
        <v>21</v>
      </c>
      <c r="B14" s="228" t="s">
        <v>22</v>
      </c>
      <c r="C14" s="228" t="s">
        <v>16</v>
      </c>
      <c r="D14" s="229" t="s">
        <v>23</v>
      </c>
      <c r="E14" s="230"/>
      <c r="F14" s="29"/>
      <c r="G14" s="30"/>
      <c r="H14" s="31">
        <f>G14*F14</f>
        <v>0</v>
      </c>
      <c r="I14" s="211"/>
      <c r="J14" s="210"/>
      <c r="K14" s="189"/>
      <c r="L14" s="190">
        <v>1</v>
      </c>
    </row>
    <row r="15" spans="1:13" ht="24.75" customHeight="1" x14ac:dyDescent="0.25">
      <c r="A15" s="208"/>
      <c r="B15" s="205"/>
      <c r="C15" s="205"/>
      <c r="D15" s="193" t="s">
        <v>24</v>
      </c>
      <c r="E15" s="194"/>
      <c r="F15" s="32"/>
      <c r="G15" s="33"/>
      <c r="H15" s="34">
        <f>G15*F15</f>
        <v>0</v>
      </c>
      <c r="I15" s="183"/>
      <c r="J15" s="185"/>
      <c r="K15" s="187"/>
      <c r="L15" s="191"/>
    </row>
    <row r="16" spans="1:13" ht="24.75" customHeight="1" thickBot="1" x14ac:dyDescent="0.3">
      <c r="A16" s="209"/>
      <c r="B16" s="206"/>
      <c r="C16" s="206"/>
      <c r="D16" s="203" t="s">
        <v>25</v>
      </c>
      <c r="E16" s="204"/>
      <c r="F16" s="35"/>
      <c r="G16" s="36"/>
      <c r="H16" s="37">
        <f>G16*F16</f>
        <v>0</v>
      </c>
      <c r="I16" s="184"/>
      <c r="J16" s="186"/>
      <c r="K16" s="188"/>
      <c r="L16" s="192"/>
    </row>
    <row r="17" spans="1:12" s="38" customFormat="1" x14ac:dyDescent="0.25">
      <c r="A17" s="207" t="s">
        <v>26</v>
      </c>
      <c r="B17" s="207" t="s">
        <v>27</v>
      </c>
      <c r="C17" s="207" t="s">
        <v>105</v>
      </c>
      <c r="D17" s="19" t="s">
        <v>82</v>
      </c>
      <c r="E17" s="20">
        <v>0</v>
      </c>
      <c r="F17" s="196">
        <v>1</v>
      </c>
      <c r="G17" s="198"/>
      <c r="H17" s="200">
        <f>IF(G17&lt;J17,0,IF(G17=J17,$M$1,IF(G17&gt;K17,$M$2,$M$3/(K17-J17)*(G17-J17)+$M$1)))</f>
        <v>0</v>
      </c>
      <c r="I17" s="216"/>
      <c r="J17" s="218">
        <v>3</v>
      </c>
      <c r="K17" s="221">
        <v>7</v>
      </c>
      <c r="L17" s="190">
        <f>SUM(F17:F20)</f>
        <v>1</v>
      </c>
    </row>
    <row r="18" spans="1:12" s="38" customFormat="1" x14ac:dyDescent="0.25">
      <c r="A18" s="208"/>
      <c r="B18" s="208"/>
      <c r="C18" s="208"/>
      <c r="D18" s="23" t="s">
        <v>83</v>
      </c>
      <c r="E18" s="24">
        <f>$M$1</f>
        <v>7</v>
      </c>
      <c r="F18" s="197"/>
      <c r="G18" s="199"/>
      <c r="H18" s="201"/>
      <c r="I18" s="217"/>
      <c r="J18" s="219"/>
      <c r="K18" s="222"/>
      <c r="L18" s="224"/>
    </row>
    <row r="19" spans="1:12" x14ac:dyDescent="0.25">
      <c r="A19" s="208"/>
      <c r="B19" s="208"/>
      <c r="C19" s="208"/>
      <c r="D19" s="23" t="s">
        <v>84</v>
      </c>
      <c r="E19" s="25">
        <v>8.5</v>
      </c>
      <c r="F19" s="197"/>
      <c r="G19" s="199"/>
      <c r="H19" s="201"/>
      <c r="I19" s="217"/>
      <c r="J19" s="219"/>
      <c r="K19" s="222"/>
      <c r="L19" s="224"/>
    </row>
    <row r="20" spans="1:12" s="38" customFormat="1" ht="14.5" thickBot="1" x14ac:dyDescent="0.3">
      <c r="A20" s="208"/>
      <c r="B20" s="208"/>
      <c r="C20" s="209"/>
      <c r="D20" s="26" t="s">
        <v>85</v>
      </c>
      <c r="E20" s="27">
        <v>10</v>
      </c>
      <c r="F20" s="225"/>
      <c r="G20" s="226"/>
      <c r="H20" s="227"/>
      <c r="I20" s="217"/>
      <c r="J20" s="220"/>
      <c r="K20" s="223"/>
      <c r="L20" s="224"/>
    </row>
    <row r="21" spans="1:12" ht="14.5" thickBot="1" x14ac:dyDescent="0.3">
      <c r="A21" s="208"/>
      <c r="B21" s="208"/>
      <c r="C21" s="212" t="s">
        <v>28</v>
      </c>
      <c r="D21" s="175" t="s">
        <v>99</v>
      </c>
      <c r="E21" s="39">
        <v>0</v>
      </c>
      <c r="F21" s="196">
        <v>1</v>
      </c>
      <c r="G21" s="198"/>
      <c r="H21" s="200">
        <f>G21</f>
        <v>0</v>
      </c>
      <c r="I21" s="216"/>
      <c r="J21" s="210"/>
      <c r="K21" s="189"/>
      <c r="L21" s="214">
        <v>1</v>
      </c>
    </row>
    <row r="22" spans="1:12" x14ac:dyDescent="0.25">
      <c r="A22" s="208"/>
      <c r="B22" s="208"/>
      <c r="C22" s="213"/>
      <c r="D22" s="175" t="s">
        <v>100</v>
      </c>
      <c r="E22" s="176">
        <v>7</v>
      </c>
      <c r="F22" s="197"/>
      <c r="G22" s="199"/>
      <c r="H22" s="201"/>
      <c r="I22" s="217"/>
      <c r="J22" s="185"/>
      <c r="K22" s="187"/>
      <c r="L22" s="215"/>
    </row>
    <row r="23" spans="1:12" ht="14.5" thickBot="1" x14ac:dyDescent="0.3">
      <c r="A23" s="208"/>
      <c r="B23" s="208"/>
      <c r="C23" s="213"/>
      <c r="D23" s="177" t="s">
        <v>101</v>
      </c>
      <c r="E23" s="176">
        <v>10</v>
      </c>
      <c r="F23" s="197"/>
      <c r="G23" s="199"/>
      <c r="H23" s="201"/>
      <c r="I23" s="217"/>
      <c r="J23" s="185"/>
      <c r="K23" s="187"/>
      <c r="L23" s="215"/>
    </row>
    <row r="24" spans="1:12" ht="30.75" customHeight="1" x14ac:dyDescent="0.25">
      <c r="A24" s="208"/>
      <c r="B24" s="205" t="s">
        <v>29</v>
      </c>
      <c r="C24" s="205" t="s">
        <v>16</v>
      </c>
      <c r="D24" s="181" t="s">
        <v>23</v>
      </c>
      <c r="E24" s="182"/>
      <c r="F24" s="40"/>
      <c r="G24" s="41"/>
      <c r="H24" s="42">
        <f>G24*F24</f>
        <v>0</v>
      </c>
      <c r="I24" s="183"/>
      <c r="J24" s="185"/>
      <c r="K24" s="187"/>
      <c r="L24" s="190">
        <v>1</v>
      </c>
    </row>
    <row r="25" spans="1:12" ht="30.75" customHeight="1" x14ac:dyDescent="0.25">
      <c r="A25" s="208"/>
      <c r="B25" s="205"/>
      <c r="C25" s="205"/>
      <c r="D25" s="193" t="s">
        <v>24</v>
      </c>
      <c r="E25" s="194"/>
      <c r="F25" s="32"/>
      <c r="G25" s="33"/>
      <c r="H25" s="34">
        <f>G25*F25</f>
        <v>0</v>
      </c>
      <c r="I25" s="183"/>
      <c r="J25" s="185"/>
      <c r="K25" s="187"/>
      <c r="L25" s="191"/>
    </row>
    <row r="26" spans="1:12" ht="30.75" customHeight="1" thickBot="1" x14ac:dyDescent="0.3">
      <c r="A26" s="209"/>
      <c r="B26" s="206"/>
      <c r="C26" s="206"/>
      <c r="D26" s="203" t="s">
        <v>25</v>
      </c>
      <c r="E26" s="204"/>
      <c r="F26" s="35"/>
      <c r="G26" s="164"/>
      <c r="H26" s="163">
        <f>G26*F26</f>
        <v>0</v>
      </c>
      <c r="I26" s="184"/>
      <c r="J26" s="186"/>
      <c r="K26" s="188"/>
      <c r="L26" s="192"/>
    </row>
    <row r="27" spans="1:12" ht="24" customHeight="1" x14ac:dyDescent="0.25">
      <c r="A27" t="s">
        <v>30</v>
      </c>
      <c r="B27" s="43"/>
      <c r="D27" t="s">
        <v>30</v>
      </c>
      <c r="E27" s="202"/>
      <c r="F27" s="202"/>
      <c r="G27" s="202"/>
      <c r="H27" t="s">
        <v>30</v>
      </c>
      <c r="I27" s="202"/>
      <c r="J27" s="202"/>
      <c r="K27" s="202"/>
    </row>
    <row r="28" spans="1:12" s="45" customFormat="1" ht="24" customHeight="1" x14ac:dyDescent="0.25">
      <c r="A28" t="s">
        <v>30</v>
      </c>
      <c r="B28" s="43"/>
      <c r="C28" s="44"/>
      <c r="D28" t="s">
        <v>30</v>
      </c>
      <c r="E28" s="179"/>
      <c r="F28" s="179"/>
      <c r="G28" s="179"/>
      <c r="H28" t="s">
        <v>30</v>
      </c>
      <c r="I28" s="179"/>
      <c r="J28" s="179"/>
      <c r="K28" s="179"/>
      <c r="L28" s="44"/>
    </row>
    <row r="29" spans="1:12" s="45" customFormat="1" ht="12.5" x14ac:dyDescent="0.25">
      <c r="C29" s="44"/>
      <c r="D29" s="44"/>
      <c r="E29" s="180"/>
      <c r="F29" s="180"/>
      <c r="G29" s="180"/>
      <c r="H29" s="44"/>
      <c r="I29" s="180"/>
      <c r="J29" s="180"/>
      <c r="K29" s="180"/>
      <c r="L29" s="44"/>
    </row>
    <row r="30" spans="1:12" ht="15.5" x14ac:dyDescent="0.35">
      <c r="A30" s="195" t="s">
        <v>31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</row>
    <row r="31" spans="1:12" x14ac:dyDescent="0.25">
      <c r="C31" s="21"/>
      <c r="D31" s="21"/>
      <c r="E31" s="21"/>
      <c r="F31" s="21"/>
      <c r="G31" s="46"/>
      <c r="H31" s="21"/>
      <c r="I31" s="21"/>
      <c r="J31" s="47"/>
      <c r="K31" s="47"/>
    </row>
    <row r="32" spans="1:12" x14ac:dyDescent="0.25">
      <c r="C32" s="21"/>
      <c r="D32" s="21"/>
      <c r="E32" s="21"/>
      <c r="F32" s="21"/>
      <c r="G32" s="46"/>
      <c r="H32" s="21"/>
      <c r="I32" s="21"/>
      <c r="J32" s="47"/>
      <c r="K32" s="47"/>
    </row>
    <row r="33" spans="1:13" x14ac:dyDescent="0.25">
      <c r="C33" s="21"/>
      <c r="D33" s="21"/>
      <c r="E33" s="21"/>
      <c r="F33" s="21"/>
      <c r="G33" s="46"/>
      <c r="H33" s="21"/>
      <c r="I33" s="21"/>
      <c r="J33" s="47"/>
      <c r="K33" s="47"/>
    </row>
    <row r="34" spans="1:13" x14ac:dyDescent="0.25">
      <c r="C34" s="21"/>
      <c r="D34" s="21"/>
      <c r="E34" s="21"/>
      <c r="F34" s="21"/>
      <c r="G34" s="46"/>
      <c r="H34" s="21"/>
      <c r="I34" s="21"/>
      <c r="J34" s="47"/>
      <c r="K34" s="47"/>
    </row>
    <row r="35" spans="1:13" x14ac:dyDescent="0.25">
      <c r="C35" s="21"/>
      <c r="D35" s="21"/>
      <c r="E35" s="21"/>
      <c r="F35" s="21"/>
      <c r="G35" s="46"/>
      <c r="H35" s="21"/>
      <c r="I35" s="21"/>
      <c r="J35" s="47"/>
      <c r="K35" s="47"/>
    </row>
    <row r="36" spans="1:13" x14ac:dyDescent="0.25">
      <c r="C36" s="21"/>
      <c r="D36" s="21"/>
      <c r="E36" s="21"/>
      <c r="F36" s="21"/>
      <c r="G36" s="46"/>
      <c r="H36" s="21"/>
      <c r="I36" s="21"/>
      <c r="J36" s="47"/>
      <c r="K36" s="47"/>
    </row>
    <row r="37" spans="1:13" x14ac:dyDescent="0.25">
      <c r="C37" s="21"/>
      <c r="D37" s="21"/>
      <c r="E37" s="21"/>
      <c r="F37" s="21"/>
      <c r="G37" s="46"/>
      <c r="H37" s="21"/>
      <c r="I37" s="21"/>
      <c r="J37" s="47"/>
      <c r="K37" s="47"/>
    </row>
    <row r="38" spans="1:13" x14ac:dyDescent="0.25">
      <c r="C38" s="21"/>
      <c r="D38" s="21"/>
      <c r="E38" s="21"/>
      <c r="F38" s="21"/>
      <c r="G38" s="46"/>
      <c r="H38" s="21"/>
      <c r="I38" s="21"/>
      <c r="J38" s="47"/>
      <c r="K38" s="47"/>
    </row>
    <row r="39" spans="1:13" s="21" customFormat="1" x14ac:dyDescent="0.25">
      <c r="A39"/>
      <c r="B39"/>
      <c r="G39" s="46"/>
      <c r="J39" s="47"/>
      <c r="K39" s="47"/>
      <c r="M39"/>
    </row>
    <row r="40" spans="1:13" s="21" customFormat="1" x14ac:dyDescent="0.25">
      <c r="A40"/>
      <c r="B40"/>
      <c r="G40" s="46"/>
      <c r="J40" s="47"/>
      <c r="K40" s="47"/>
      <c r="M40"/>
    </row>
    <row r="41" spans="1:13" s="21" customFormat="1" x14ac:dyDescent="0.25">
      <c r="A41"/>
      <c r="B41"/>
      <c r="G41" s="46"/>
      <c r="J41" s="47"/>
      <c r="K41" s="47"/>
      <c r="M41"/>
    </row>
    <row r="42" spans="1:13" s="21" customFormat="1" x14ac:dyDescent="0.25">
      <c r="A42"/>
      <c r="B42"/>
      <c r="G42" s="46"/>
      <c r="J42" s="47"/>
      <c r="K42" s="47"/>
      <c r="M42"/>
    </row>
    <row r="43" spans="1:13" s="21" customFormat="1" x14ac:dyDescent="0.25">
      <c r="A43"/>
      <c r="B43"/>
      <c r="G43" s="46"/>
      <c r="J43" s="47"/>
      <c r="K43" s="47"/>
      <c r="M43"/>
    </row>
    <row r="44" spans="1:13" s="21" customFormat="1" x14ac:dyDescent="0.25">
      <c r="A44"/>
      <c r="B44"/>
      <c r="G44" s="46"/>
      <c r="J44" s="47"/>
      <c r="K44" s="47"/>
      <c r="M44"/>
    </row>
    <row r="45" spans="1:13" s="21" customFormat="1" x14ac:dyDescent="0.25">
      <c r="A45"/>
      <c r="B45"/>
      <c r="G45" s="46"/>
      <c r="J45" s="47"/>
      <c r="K45" s="47"/>
      <c r="M45"/>
    </row>
    <row r="46" spans="1:13" s="21" customFormat="1" x14ac:dyDescent="0.25">
      <c r="A46"/>
      <c r="B46"/>
      <c r="G46" s="46"/>
      <c r="J46" s="47"/>
      <c r="K46" s="47"/>
      <c r="M46"/>
    </row>
    <row r="47" spans="1:13" s="21" customFormat="1" x14ac:dyDescent="0.25">
      <c r="A47"/>
      <c r="B47"/>
      <c r="G47" s="46"/>
      <c r="J47" s="47"/>
      <c r="K47" s="47"/>
      <c r="M47"/>
    </row>
    <row r="48" spans="1:13" s="21" customFormat="1" x14ac:dyDescent="0.25">
      <c r="A48"/>
      <c r="B48"/>
      <c r="G48" s="46"/>
      <c r="J48" s="47"/>
      <c r="K48" s="47"/>
      <c r="M48"/>
    </row>
  </sheetData>
  <mergeCells count="71">
    <mergeCell ref="F4:F5"/>
    <mergeCell ref="C6:C9"/>
    <mergeCell ref="F6:F9"/>
    <mergeCell ref="A1:C1"/>
    <mergeCell ref="D3:E3"/>
    <mergeCell ref="A4:A13"/>
    <mergeCell ref="B4:B9"/>
    <mergeCell ref="C4:C5"/>
    <mergeCell ref="B10:B13"/>
    <mergeCell ref="C10:C13"/>
    <mergeCell ref="F10:F13"/>
    <mergeCell ref="G4:G5"/>
    <mergeCell ref="H4:H5"/>
    <mergeCell ref="I4:I9"/>
    <mergeCell ref="J4:J5"/>
    <mergeCell ref="K4:K5"/>
    <mergeCell ref="G6:G9"/>
    <mergeCell ref="H6:H9"/>
    <mergeCell ref="J6:J9"/>
    <mergeCell ref="K6:K9"/>
    <mergeCell ref="J10:J13"/>
    <mergeCell ref="K10:K13"/>
    <mergeCell ref="L10:L13"/>
    <mergeCell ref="L4:L9"/>
    <mergeCell ref="I10:I13"/>
    <mergeCell ref="G10:G13"/>
    <mergeCell ref="H10:H13"/>
    <mergeCell ref="A14:A16"/>
    <mergeCell ref="B14:B16"/>
    <mergeCell ref="C14:C16"/>
    <mergeCell ref="D14:E14"/>
    <mergeCell ref="I14:I16"/>
    <mergeCell ref="K21:K23"/>
    <mergeCell ref="C21:C23"/>
    <mergeCell ref="L21:L23"/>
    <mergeCell ref="I21:I23"/>
    <mergeCell ref="J17:J20"/>
    <mergeCell ref="K17:K20"/>
    <mergeCell ref="L17:L20"/>
    <mergeCell ref="L14:L16"/>
    <mergeCell ref="D15:E15"/>
    <mergeCell ref="D16:E16"/>
    <mergeCell ref="F17:F20"/>
    <mergeCell ref="G17:G20"/>
    <mergeCell ref="H17:H20"/>
    <mergeCell ref="I17:I20"/>
    <mergeCell ref="J14:J16"/>
    <mergeCell ref="K14:K16"/>
    <mergeCell ref="L24:L26"/>
    <mergeCell ref="D25:E25"/>
    <mergeCell ref="A30:K30"/>
    <mergeCell ref="F21:F23"/>
    <mergeCell ref="G21:G23"/>
    <mergeCell ref="H21:H23"/>
    <mergeCell ref="E27:G27"/>
    <mergeCell ref="I27:K27"/>
    <mergeCell ref="D26:E26"/>
    <mergeCell ref="B24:B26"/>
    <mergeCell ref="C24:C26"/>
    <mergeCell ref="A17:A26"/>
    <mergeCell ref="B17:B23"/>
    <mergeCell ref="C17:C20"/>
    <mergeCell ref="J21:J23"/>
    <mergeCell ref="E28:G28"/>
    <mergeCell ref="I28:K28"/>
    <mergeCell ref="E29:G29"/>
    <mergeCell ref="I29:K29"/>
    <mergeCell ref="D24:E24"/>
    <mergeCell ref="I24:I26"/>
    <mergeCell ref="J24:J26"/>
    <mergeCell ref="K24:K26"/>
  </mergeCells>
  <conditionalFormatting sqref="G6 G10 G14:G17 G24:G26 G4">
    <cfRule type="cellIs" dxfId="5" priority="5" stopIfTrue="1" operator="equal">
      <formula>0</formula>
    </cfRule>
  </conditionalFormatting>
  <conditionalFormatting sqref="L24:L26 L4:L20">
    <cfRule type="cellIs" dxfId="4" priority="6" stopIfTrue="1" operator="lessThan">
      <formula>1</formula>
    </cfRule>
  </conditionalFormatting>
  <conditionalFormatting sqref="G21">
    <cfRule type="cellIs" dxfId="3" priority="3" stopIfTrue="1" operator="equal">
      <formula>0</formula>
    </cfRule>
  </conditionalFormatting>
  <conditionalFormatting sqref="L21">
    <cfRule type="cellIs" dxfId="2" priority="4" stopIfTrue="1" operator="lessThan">
      <formula>1</formula>
    </cfRule>
  </conditionalFormatting>
  <printOptions horizontalCentered="1"/>
  <pageMargins left="0.23622047244094491" right="0.23622047244094491" top="0.47244094488188981" bottom="0.15748031496062992" header="0.27559055118110237" footer="0.15748031496062992"/>
  <pageSetup paperSize="9" scale="74" orientation="portrait" r:id="rId1"/>
  <headerFooter alignWithMargins="0">
    <oddHeader>&amp;Lעמוד &amp;P מתוך &amp;N&amp;C&amp;12מכרז מס' 26/6.2023 : ביצוע פעילות בלתי פורמלית לילדים ובני נוער, בעת משבר או במצב חירום</oddHead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rightToLeft="1" view="pageLayout" zoomScaleNormal="100" zoomScaleSheetLayoutView="115" workbookViewId="0">
      <selection activeCell="F5" sqref="F5"/>
    </sheetView>
  </sheetViews>
  <sheetFormatPr defaultColWidth="9.1796875" defaultRowHeight="17.25" customHeight="1" x14ac:dyDescent="0.3"/>
  <cols>
    <col min="1" max="1" width="8.26953125" style="56" bestFit="1" customWidth="1"/>
    <col min="2" max="2" width="35.81640625" style="56" customWidth="1"/>
    <col min="3" max="3" width="12.453125" style="108" customWidth="1"/>
    <col min="4" max="4" width="7.81640625" style="56" customWidth="1"/>
    <col min="5" max="5" width="8.453125" style="56" customWidth="1"/>
    <col min="6" max="6" width="8.54296875" style="56" customWidth="1"/>
    <col min="7" max="7" width="8" style="56" customWidth="1"/>
    <col min="8" max="8" width="8.54296875" style="56" customWidth="1"/>
    <col min="9" max="9" width="7.26953125" style="56" customWidth="1"/>
    <col min="10" max="10" width="8" style="56" customWidth="1"/>
    <col min="11" max="11" width="8.1796875" style="108" customWidth="1"/>
    <col min="12" max="12" width="8.453125" style="56" customWidth="1"/>
    <col min="13" max="13" width="24" style="56" customWidth="1"/>
    <col min="14" max="16384" width="9.1796875" style="56"/>
  </cols>
  <sheetData>
    <row r="1" spans="1:15" ht="18.5" thickTop="1" x14ac:dyDescent="0.3">
      <c r="A1" s="48" t="s">
        <v>32</v>
      </c>
      <c r="B1" s="49" t="s">
        <v>33</v>
      </c>
      <c r="C1" s="50" t="s">
        <v>34</v>
      </c>
      <c r="D1" s="257" t="s">
        <v>80</v>
      </c>
      <c r="E1" s="258"/>
      <c r="F1" s="258"/>
      <c r="G1" s="258"/>
      <c r="H1" s="259"/>
      <c r="I1" s="51" t="s">
        <v>35</v>
      </c>
      <c r="J1" s="52">
        <v>1</v>
      </c>
      <c r="K1" s="53" t="s">
        <v>36</v>
      </c>
      <c r="L1" s="54"/>
      <c r="M1" s="55" t="str">
        <f ca="1">CELL("filename")</f>
        <v>C:\Users\amu1990\AppData\Local\Microsoft\Windows\INetCache\Content.Outlook\XAVHJKEF\[מחוון לפרסום 27062023.xlsx]סיכום הצעות</v>
      </c>
    </row>
    <row r="2" spans="1:15" ht="16" thickBot="1" x14ac:dyDescent="0.35">
      <c r="A2" s="57" t="s">
        <v>37</v>
      </c>
      <c r="B2" s="58" t="s">
        <v>86</v>
      </c>
      <c r="C2" s="178" t="s">
        <v>112</v>
      </c>
      <c r="D2" s="260"/>
      <c r="E2" s="261"/>
      <c r="F2" s="261"/>
      <c r="G2" s="261"/>
      <c r="H2" s="262"/>
      <c r="I2" s="59" t="s">
        <v>38</v>
      </c>
      <c r="J2" s="60">
        <v>2</v>
      </c>
      <c r="K2" s="61" t="s">
        <v>39</v>
      </c>
      <c r="L2" s="62"/>
      <c r="M2" s="63"/>
    </row>
    <row r="3" spans="1:15" s="67" customFormat="1" ht="17.25" customHeight="1" thickTop="1" x14ac:dyDescent="0.25">
      <c r="A3" s="249" t="s">
        <v>40</v>
      </c>
      <c r="B3" s="250"/>
      <c r="C3" s="242" t="s">
        <v>41</v>
      </c>
      <c r="D3" s="64" t="s">
        <v>7</v>
      </c>
      <c r="E3" s="65" t="s">
        <v>42</v>
      </c>
      <c r="F3" s="66">
        <v>1</v>
      </c>
      <c r="G3" s="65" t="s">
        <v>42</v>
      </c>
      <c r="H3" s="66">
        <v>2</v>
      </c>
      <c r="I3" s="65" t="s">
        <v>42</v>
      </c>
      <c r="J3" s="66">
        <v>3</v>
      </c>
      <c r="K3" s="65" t="s">
        <v>42</v>
      </c>
      <c r="L3" s="66">
        <v>4</v>
      </c>
      <c r="M3" s="242" t="s">
        <v>43</v>
      </c>
    </row>
    <row r="4" spans="1:15" s="67" customFormat="1" ht="17.25" customHeight="1" thickBot="1" x14ac:dyDescent="0.3">
      <c r="A4" s="251"/>
      <c r="B4" s="252"/>
      <c r="C4" s="243"/>
      <c r="D4" s="68" t="s">
        <v>44</v>
      </c>
      <c r="E4" s="69" t="s">
        <v>45</v>
      </c>
      <c r="F4" s="70" t="s">
        <v>46</v>
      </c>
      <c r="G4" s="69" t="s">
        <v>45</v>
      </c>
      <c r="H4" s="70" t="s">
        <v>46</v>
      </c>
      <c r="I4" s="69" t="s">
        <v>45</v>
      </c>
      <c r="J4" s="70" t="s">
        <v>46</v>
      </c>
      <c r="K4" s="69" t="s">
        <v>45</v>
      </c>
      <c r="L4" s="70" t="s">
        <v>46</v>
      </c>
      <c r="M4" s="243"/>
      <c r="O4" s="71"/>
    </row>
    <row r="5" spans="1:15" s="67" customFormat="1" ht="23.5" thickTop="1" x14ac:dyDescent="0.25">
      <c r="A5" s="244" t="s">
        <v>47</v>
      </c>
      <c r="B5" s="72" t="s">
        <v>87</v>
      </c>
      <c r="C5" s="73" t="s">
        <v>48</v>
      </c>
      <c r="D5" s="74">
        <v>0.8</v>
      </c>
      <c r="E5" s="75"/>
      <c r="F5" s="76"/>
      <c r="G5" s="75"/>
      <c r="H5" s="76"/>
      <c r="I5" s="75"/>
      <c r="J5" s="76"/>
      <c r="K5" s="75"/>
      <c r="L5" s="76"/>
      <c r="M5" s="77" t="s">
        <v>49</v>
      </c>
    </row>
    <row r="6" spans="1:15" s="67" customFormat="1" ht="17.25" customHeight="1" thickBot="1" x14ac:dyDescent="0.3">
      <c r="A6" s="245"/>
      <c r="B6" s="79" t="s">
        <v>50</v>
      </c>
      <c r="C6" s="73" t="s">
        <v>51</v>
      </c>
      <c r="D6" s="80">
        <v>0.2</v>
      </c>
      <c r="E6" s="75"/>
      <c r="F6" s="81"/>
      <c r="G6" s="75"/>
      <c r="H6" s="81"/>
      <c r="I6" s="75"/>
      <c r="J6" s="81"/>
      <c r="K6" s="75"/>
      <c r="L6" s="81"/>
      <c r="M6" s="82" t="s">
        <v>49</v>
      </c>
    </row>
    <row r="7" spans="1:15" s="67" customFormat="1" ht="17.25" customHeight="1" thickBot="1" x14ac:dyDescent="0.3">
      <c r="A7" s="246"/>
      <c r="B7" s="83" t="s">
        <v>52</v>
      </c>
      <c r="C7" s="84"/>
      <c r="D7" s="85">
        <f>SUM(D5:D6)</f>
        <v>1</v>
      </c>
      <c r="E7" s="86"/>
      <c r="F7" s="87"/>
      <c r="G7" s="86"/>
      <c r="H7" s="87"/>
      <c r="I7" s="86"/>
      <c r="J7" s="87"/>
      <c r="K7" s="86"/>
      <c r="L7" s="87"/>
      <c r="M7" s="88"/>
    </row>
    <row r="8" spans="1:15" s="67" customFormat="1" ht="17.25" customHeight="1" thickTop="1" thickBot="1" x14ac:dyDescent="0.3">
      <c r="A8" s="244" t="s">
        <v>53</v>
      </c>
      <c r="B8" s="89" t="s">
        <v>53</v>
      </c>
      <c r="C8" s="73" t="s">
        <v>51</v>
      </c>
      <c r="D8" s="90">
        <v>1</v>
      </c>
      <c r="E8" s="75"/>
      <c r="F8" s="78"/>
      <c r="G8" s="75"/>
      <c r="H8" s="78"/>
      <c r="I8" s="75"/>
      <c r="J8" s="81"/>
      <c r="K8" s="75"/>
      <c r="L8" s="81"/>
      <c r="M8" s="82" t="s">
        <v>49</v>
      </c>
    </row>
    <row r="9" spans="1:15" s="67" customFormat="1" ht="17.25" customHeight="1" thickBot="1" x14ac:dyDescent="0.3">
      <c r="A9" s="246"/>
      <c r="B9" s="83" t="s">
        <v>52</v>
      </c>
      <c r="C9" s="84"/>
      <c r="D9" s="85">
        <f>SUM(D8)</f>
        <v>1</v>
      </c>
      <c r="E9" s="86"/>
      <c r="F9" s="87"/>
      <c r="G9" s="86"/>
      <c r="H9" s="87"/>
      <c r="I9" s="86"/>
      <c r="J9" s="87"/>
      <c r="K9" s="86"/>
      <c r="L9" s="87"/>
      <c r="M9" s="88"/>
    </row>
    <row r="10" spans="1:15" s="67" customFormat="1" ht="17.25" customHeight="1" thickTop="1" x14ac:dyDescent="0.25">
      <c r="A10" s="244" t="s">
        <v>54</v>
      </c>
      <c r="B10" s="89" t="s">
        <v>55</v>
      </c>
      <c r="C10" s="73" t="s">
        <v>51</v>
      </c>
      <c r="D10" s="80">
        <v>0.4</v>
      </c>
      <c r="E10" s="75"/>
      <c r="F10" s="76"/>
      <c r="G10" s="91"/>
      <c r="H10" s="76"/>
      <c r="I10" s="91"/>
      <c r="J10" s="81"/>
      <c r="K10" s="91"/>
      <c r="L10" s="81"/>
      <c r="M10" s="82" t="s">
        <v>49</v>
      </c>
    </row>
    <row r="11" spans="1:15" s="67" customFormat="1" ht="17.25" customHeight="1" x14ac:dyDescent="0.25">
      <c r="A11" s="245"/>
      <c r="B11" s="92" t="s">
        <v>56</v>
      </c>
      <c r="C11" s="73" t="s">
        <v>51</v>
      </c>
      <c r="D11" s="93">
        <v>0.35</v>
      </c>
      <c r="E11" s="75"/>
      <c r="F11" s="78"/>
      <c r="G11" s="94"/>
      <c r="H11" s="78"/>
      <c r="I11" s="94"/>
      <c r="J11" s="78"/>
      <c r="K11" s="94"/>
      <c r="L11" s="78"/>
      <c r="M11" s="95" t="s">
        <v>49</v>
      </c>
    </row>
    <row r="12" spans="1:15" s="67" customFormat="1" ht="17.25" customHeight="1" thickBot="1" x14ac:dyDescent="0.3">
      <c r="A12" s="245"/>
      <c r="B12" s="89" t="s">
        <v>57</v>
      </c>
      <c r="C12" s="73" t="s">
        <v>51</v>
      </c>
      <c r="D12" s="93">
        <v>0.25</v>
      </c>
      <c r="E12" s="75"/>
      <c r="F12" s="78"/>
      <c r="G12" s="94"/>
      <c r="H12" s="78"/>
      <c r="I12" s="94"/>
      <c r="J12" s="78"/>
      <c r="K12" s="94"/>
      <c r="L12" s="78"/>
      <c r="M12" s="95" t="s">
        <v>49</v>
      </c>
    </row>
    <row r="13" spans="1:15" s="67" customFormat="1" ht="17.25" customHeight="1" thickBot="1" x14ac:dyDescent="0.3">
      <c r="A13" s="246"/>
      <c r="B13" s="83" t="s">
        <v>52</v>
      </c>
      <c r="C13" s="84"/>
      <c r="D13" s="85">
        <f>SUM(D10:D12)</f>
        <v>1</v>
      </c>
      <c r="E13" s="86"/>
      <c r="F13" s="87"/>
      <c r="G13" s="86"/>
      <c r="H13" s="87"/>
      <c r="I13" s="86"/>
      <c r="J13" s="87"/>
      <c r="K13" s="86"/>
      <c r="L13" s="87"/>
      <c r="M13" s="88"/>
    </row>
    <row r="14" spans="1:15" s="67" customFormat="1" ht="17.25" customHeight="1" thickTop="1" x14ac:dyDescent="0.25">
      <c r="A14" s="244"/>
      <c r="B14" s="240" t="s">
        <v>40</v>
      </c>
      <c r="C14" s="249" t="s">
        <v>58</v>
      </c>
      <c r="D14" s="250"/>
      <c r="E14" s="65" t="s">
        <v>42</v>
      </c>
      <c r="F14" s="66">
        <v>1</v>
      </c>
      <c r="G14" s="65" t="s">
        <v>42</v>
      </c>
      <c r="H14" s="66">
        <v>2</v>
      </c>
      <c r="I14" s="65" t="s">
        <v>42</v>
      </c>
      <c r="J14" s="66">
        <v>3</v>
      </c>
      <c r="K14" s="65" t="s">
        <v>42</v>
      </c>
      <c r="L14" s="66">
        <v>4</v>
      </c>
      <c r="M14" s="242" t="s">
        <v>43</v>
      </c>
    </row>
    <row r="15" spans="1:15" s="67" customFormat="1" ht="17.25" customHeight="1" thickBot="1" x14ac:dyDescent="0.3">
      <c r="A15" s="245"/>
      <c r="B15" s="241"/>
      <c r="C15" s="251"/>
      <c r="D15" s="252"/>
      <c r="E15" s="69" t="s">
        <v>45</v>
      </c>
      <c r="F15" s="70" t="s">
        <v>46</v>
      </c>
      <c r="G15" s="69" t="s">
        <v>45</v>
      </c>
      <c r="H15" s="70" t="s">
        <v>46</v>
      </c>
      <c r="I15" s="69" t="s">
        <v>45</v>
      </c>
      <c r="J15" s="70" t="s">
        <v>46</v>
      </c>
      <c r="K15" s="69" t="s">
        <v>45</v>
      </c>
      <c r="L15" s="70" t="s">
        <v>46</v>
      </c>
      <c r="M15" s="243"/>
      <c r="O15" s="71"/>
    </row>
    <row r="16" spans="1:15" s="67" customFormat="1" ht="24.75" customHeight="1" thickTop="1" x14ac:dyDescent="0.25">
      <c r="A16" s="245"/>
      <c r="B16" s="173" t="s">
        <v>95</v>
      </c>
      <c r="C16" s="253"/>
      <c r="D16" s="254"/>
      <c r="E16" s="160"/>
      <c r="F16" s="161"/>
      <c r="G16" s="160"/>
      <c r="H16" s="161"/>
      <c r="I16" s="160"/>
      <c r="J16" s="161"/>
      <c r="K16" s="160"/>
      <c r="L16" s="161"/>
      <c r="M16" s="162"/>
    </row>
    <row r="17" spans="1:15" s="67" customFormat="1" ht="26.5" thickBot="1" x14ac:dyDescent="0.3">
      <c r="A17" s="245"/>
      <c r="B17" s="172" t="s">
        <v>111</v>
      </c>
      <c r="C17" s="247" t="s">
        <v>96</v>
      </c>
      <c r="D17" s="248"/>
      <c r="E17" s="98"/>
      <c r="F17" s="101"/>
      <c r="G17" s="102"/>
      <c r="H17" s="101"/>
      <c r="I17" s="102"/>
      <c r="J17" s="101"/>
      <c r="K17" s="102"/>
      <c r="L17" s="101"/>
      <c r="M17" s="104"/>
    </row>
    <row r="18" spans="1:15" s="67" customFormat="1" ht="17.25" customHeight="1" thickTop="1" x14ac:dyDescent="0.25">
      <c r="A18" s="245"/>
      <c r="B18" s="255" t="s">
        <v>40</v>
      </c>
      <c r="C18" s="242" t="s">
        <v>58</v>
      </c>
      <c r="D18" s="242" t="s">
        <v>59</v>
      </c>
      <c r="E18" s="65" t="s">
        <v>42</v>
      </c>
      <c r="F18" s="66">
        <v>1</v>
      </c>
      <c r="G18" s="65" t="s">
        <v>42</v>
      </c>
      <c r="H18" s="66">
        <v>2</v>
      </c>
      <c r="I18" s="65" t="s">
        <v>42</v>
      </c>
      <c r="J18" s="66">
        <v>3</v>
      </c>
      <c r="K18" s="65" t="s">
        <v>42</v>
      </c>
      <c r="L18" s="66">
        <v>4</v>
      </c>
      <c r="M18" s="242" t="s">
        <v>43</v>
      </c>
    </row>
    <row r="19" spans="1:15" s="67" customFormat="1" ht="17.25" customHeight="1" thickBot="1" x14ac:dyDescent="0.3">
      <c r="A19" s="245"/>
      <c r="B19" s="256"/>
      <c r="C19" s="243"/>
      <c r="D19" s="243"/>
      <c r="E19" s="69" t="s">
        <v>45</v>
      </c>
      <c r="F19" s="70" t="s">
        <v>46</v>
      </c>
      <c r="G19" s="69" t="s">
        <v>45</v>
      </c>
      <c r="H19" s="70" t="s">
        <v>46</v>
      </c>
      <c r="I19" s="69" t="s">
        <v>45</v>
      </c>
      <c r="J19" s="70" t="s">
        <v>46</v>
      </c>
      <c r="K19" s="69" t="s">
        <v>45</v>
      </c>
      <c r="L19" s="70" t="s">
        <v>46</v>
      </c>
      <c r="M19" s="243"/>
      <c r="O19" s="71"/>
    </row>
    <row r="20" spans="1:15" s="67" customFormat="1" ht="24.75" customHeight="1" thickTop="1" thickBot="1" x14ac:dyDescent="0.3">
      <c r="A20" s="245"/>
      <c r="B20" s="173" t="s">
        <v>98</v>
      </c>
      <c r="C20" s="158"/>
      <c r="D20" s="159"/>
      <c r="E20" s="160"/>
      <c r="F20" s="161"/>
      <c r="G20" s="160"/>
      <c r="H20" s="161"/>
      <c r="I20" s="160"/>
      <c r="J20" s="161"/>
      <c r="K20" s="160"/>
      <c r="L20" s="161"/>
      <c r="M20" s="162"/>
    </row>
    <row r="21" spans="1:15" s="67" customFormat="1" ht="13.5" thickTop="1" x14ac:dyDescent="0.25">
      <c r="A21" s="245"/>
      <c r="B21" s="174" t="s">
        <v>107</v>
      </c>
      <c r="C21" s="97" t="s">
        <v>106</v>
      </c>
      <c r="D21" s="169">
        <v>52</v>
      </c>
      <c r="E21" s="98"/>
      <c r="F21" s="99"/>
      <c r="G21" s="100"/>
      <c r="H21" s="99"/>
      <c r="I21" s="100"/>
      <c r="J21" s="99"/>
      <c r="K21" s="100"/>
      <c r="L21" s="99"/>
      <c r="M21" s="96"/>
    </row>
    <row r="22" spans="1:15" s="67" customFormat="1" ht="26.5" thickBot="1" x14ac:dyDescent="0.3">
      <c r="A22" s="245"/>
      <c r="B22" s="174" t="s">
        <v>110</v>
      </c>
      <c r="C22" s="103" t="s">
        <v>97</v>
      </c>
      <c r="D22" s="169">
        <v>4</v>
      </c>
      <c r="E22" s="102"/>
      <c r="F22" s="101"/>
      <c r="G22" s="102"/>
      <c r="H22" s="101"/>
      <c r="I22" s="102"/>
      <c r="J22" s="101"/>
      <c r="K22" s="102"/>
      <c r="L22" s="101"/>
      <c r="M22" s="95"/>
    </row>
    <row r="23" spans="1:15" s="67" customFormat="1" ht="17.25" customHeight="1" thickBot="1" x14ac:dyDescent="0.3">
      <c r="A23" s="245"/>
      <c r="B23" s="105" t="s">
        <v>91</v>
      </c>
      <c r="C23" s="84"/>
      <c r="D23" s="170"/>
      <c r="E23" s="86"/>
      <c r="F23" s="87"/>
      <c r="G23" s="86"/>
      <c r="H23" s="87"/>
      <c r="I23" s="86"/>
      <c r="J23" s="87"/>
      <c r="K23" s="86"/>
      <c r="L23" s="87"/>
      <c r="M23" s="88"/>
    </row>
    <row r="24" spans="1:15" s="67" customFormat="1" ht="17.25" customHeight="1" thickTop="1" thickBot="1" x14ac:dyDescent="0.3">
      <c r="A24" s="246"/>
      <c r="B24" s="105" t="s">
        <v>92</v>
      </c>
      <c r="C24" s="84"/>
      <c r="D24" s="106"/>
      <c r="E24" s="107"/>
      <c r="F24" s="87"/>
      <c r="G24" s="86"/>
      <c r="H24" s="87"/>
      <c r="I24" s="86"/>
      <c r="J24" s="87"/>
      <c r="K24" s="86"/>
      <c r="L24" s="87"/>
      <c r="M24" s="88"/>
    </row>
    <row r="25" spans="1:15" s="67" customFormat="1" ht="17.25" customHeight="1" thickTop="1" x14ac:dyDescent="0.25"/>
  </sheetData>
  <mergeCells count="17">
    <mergeCell ref="A8:A9"/>
    <mergeCell ref="D1:H2"/>
    <mergeCell ref="A3:B4"/>
    <mergeCell ref="C3:C4"/>
    <mergeCell ref="M3:M4"/>
    <mergeCell ref="A5:A7"/>
    <mergeCell ref="B14:B15"/>
    <mergeCell ref="M14:M15"/>
    <mergeCell ref="A10:A13"/>
    <mergeCell ref="A14:A24"/>
    <mergeCell ref="C17:D17"/>
    <mergeCell ref="C14:D15"/>
    <mergeCell ref="C16:D16"/>
    <mergeCell ref="B18:B19"/>
    <mergeCell ref="C18:C19"/>
    <mergeCell ref="D18:D19"/>
    <mergeCell ref="M18:M19"/>
  </mergeCells>
  <conditionalFormatting sqref="D7 D9 D13">
    <cfRule type="cellIs" dxfId="1" priority="1" stopIfTrue="1" operator="notEqual">
      <formula>1</formula>
    </cfRule>
  </conditionalFormatting>
  <printOptions horizontalCentered="1"/>
  <pageMargins left="0" right="0.15748031496062992" top="0.47244094488188981" bottom="0" header="0" footer="0"/>
  <pageSetup paperSize="9" scale="94" orientation="landscape" verticalDpi="300" r:id="rId1"/>
  <headerFooter alignWithMargins="0">
    <oddHeader xml:space="preserve">&amp;Lנספח מספר 10, א'
</oddHeader>
    <oddFooter>&amp;L&amp;A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rightToLeft="1" tabSelected="1" view="pageBreakPreview" zoomScale="115" zoomScaleNormal="100" zoomScaleSheetLayoutView="115" workbookViewId="0">
      <selection activeCell="E19" sqref="E19"/>
    </sheetView>
  </sheetViews>
  <sheetFormatPr defaultColWidth="9.1796875" defaultRowHeight="17.25" customHeight="1" x14ac:dyDescent="0.3"/>
  <cols>
    <col min="1" max="1" width="6.26953125" style="141" customWidth="1"/>
    <col min="2" max="2" width="21.81640625" style="141" customWidth="1"/>
    <col min="3" max="3" width="12.81640625" style="141" customWidth="1"/>
    <col min="4" max="4" width="9.1796875" style="141" customWidth="1"/>
    <col min="5" max="5" width="9.1796875" style="141"/>
    <col min="6" max="6" width="9" style="141" customWidth="1"/>
    <col min="7" max="7" width="10" style="141" customWidth="1"/>
    <col min="8" max="9" width="10.7265625" style="141" customWidth="1"/>
    <col min="10" max="10" width="8.7265625" style="141" customWidth="1"/>
    <col min="11" max="11" width="9.7265625" style="141" bestFit="1" customWidth="1"/>
    <col min="12" max="12" width="24.1796875" style="141" customWidth="1"/>
    <col min="13" max="16384" width="9.1796875" style="141"/>
  </cols>
  <sheetData>
    <row r="1" spans="1:12" s="56" customFormat="1" ht="17.25" customHeight="1" thickTop="1" thickBot="1" x14ac:dyDescent="0.35">
      <c r="A1" s="296" t="s">
        <v>60</v>
      </c>
      <c r="B1" s="297"/>
      <c r="C1" s="50" t="s">
        <v>34</v>
      </c>
      <c r="D1" s="257" t="s">
        <v>80</v>
      </c>
      <c r="E1" s="258"/>
      <c r="F1" s="258"/>
      <c r="G1" s="259"/>
      <c r="H1" s="51" t="s">
        <v>35</v>
      </c>
      <c r="I1" s="165"/>
      <c r="J1" s="109">
        <v>2</v>
      </c>
      <c r="K1" s="110" t="s">
        <v>36</v>
      </c>
      <c r="L1" s="55" t="str">
        <f ca="1">CELL("filename")</f>
        <v>C:\Users\amu1990\AppData\Local\Microsoft\Windows\INetCache\Content.Outlook\XAVHJKEF\[מחוון לפרסום 27062023.xlsx]סיכום הצעות</v>
      </c>
    </row>
    <row r="2" spans="1:12" s="56" customFormat="1" ht="17.25" customHeight="1" thickTop="1" thickBot="1" x14ac:dyDescent="0.35">
      <c r="A2" s="298" t="s">
        <v>86</v>
      </c>
      <c r="B2" s="299"/>
      <c r="C2" s="50" t="s">
        <v>112</v>
      </c>
      <c r="D2" s="260"/>
      <c r="E2" s="261"/>
      <c r="F2" s="261"/>
      <c r="G2" s="262"/>
      <c r="H2" s="59" t="s">
        <v>38</v>
      </c>
      <c r="I2" s="166"/>
      <c r="J2" s="111">
        <v>2</v>
      </c>
      <c r="K2" s="112" t="s">
        <v>39</v>
      </c>
      <c r="L2" s="63"/>
    </row>
    <row r="3" spans="1:12" s="117" customFormat="1" ht="17.25" customHeight="1" thickTop="1" thickBot="1" x14ac:dyDescent="0.35">
      <c r="A3" s="113"/>
      <c r="B3" s="114"/>
      <c r="C3" s="115"/>
      <c r="D3" s="300" t="s">
        <v>61</v>
      </c>
      <c r="E3" s="301"/>
      <c r="F3" s="301"/>
      <c r="G3" s="116">
        <f>+C23</f>
        <v>0.4</v>
      </c>
      <c r="H3" s="114" t="s">
        <v>62</v>
      </c>
      <c r="I3" s="114"/>
      <c r="J3" s="116">
        <f>+C24</f>
        <v>0.6</v>
      </c>
      <c r="K3" s="114" t="s">
        <v>63</v>
      </c>
      <c r="L3" s="115"/>
    </row>
    <row r="4" spans="1:12" s="118" customFormat="1" ht="20.149999999999999" customHeight="1" thickTop="1" x14ac:dyDescent="0.25">
      <c r="A4" s="302" t="s">
        <v>64</v>
      </c>
      <c r="B4" s="305" t="s">
        <v>65</v>
      </c>
      <c r="C4" s="279" t="s">
        <v>66</v>
      </c>
      <c r="D4" s="308" t="s">
        <v>67</v>
      </c>
      <c r="E4" s="293" t="s">
        <v>53</v>
      </c>
      <c r="F4" s="293" t="s">
        <v>54</v>
      </c>
      <c r="G4" s="286" t="s">
        <v>68</v>
      </c>
      <c r="H4" s="289" t="s">
        <v>94</v>
      </c>
      <c r="I4" s="293" t="s">
        <v>98</v>
      </c>
      <c r="J4" s="286" t="s">
        <v>69</v>
      </c>
      <c r="K4" s="276" t="s">
        <v>70</v>
      </c>
      <c r="L4" s="279" t="s">
        <v>71</v>
      </c>
    </row>
    <row r="5" spans="1:12" s="118" customFormat="1" ht="20.149999999999999" customHeight="1" x14ac:dyDescent="0.25">
      <c r="A5" s="303"/>
      <c r="B5" s="306"/>
      <c r="C5" s="280"/>
      <c r="D5" s="309"/>
      <c r="E5" s="294"/>
      <c r="F5" s="294"/>
      <c r="G5" s="287"/>
      <c r="H5" s="290"/>
      <c r="I5" s="294"/>
      <c r="J5" s="287"/>
      <c r="K5" s="277"/>
      <c r="L5" s="280"/>
    </row>
    <row r="6" spans="1:12" s="118" customFormat="1" ht="20.149999999999999" customHeight="1" thickBot="1" x14ac:dyDescent="0.3">
      <c r="A6" s="303"/>
      <c r="B6" s="306"/>
      <c r="C6" s="281"/>
      <c r="D6" s="310"/>
      <c r="E6" s="295"/>
      <c r="F6" s="295"/>
      <c r="G6" s="288"/>
      <c r="H6" s="291"/>
      <c r="I6" s="295"/>
      <c r="J6" s="288"/>
      <c r="K6" s="278"/>
      <c r="L6" s="280"/>
    </row>
    <row r="7" spans="1:12" s="124" customFormat="1" ht="18" customHeight="1" thickTop="1" thickBot="1" x14ac:dyDescent="0.3">
      <c r="A7" s="304"/>
      <c r="B7" s="307"/>
      <c r="C7" s="119" t="s">
        <v>72</v>
      </c>
      <c r="D7" s="120">
        <v>0.5</v>
      </c>
      <c r="E7" s="121">
        <v>0.15</v>
      </c>
      <c r="F7" s="121">
        <v>0.35</v>
      </c>
      <c r="G7" s="122">
        <f>SUM(D7:F7)</f>
        <v>1</v>
      </c>
      <c r="H7" s="171">
        <v>0.65</v>
      </c>
      <c r="I7" s="121">
        <v>0.35</v>
      </c>
      <c r="J7" s="122">
        <f>SUM(H7:I7)</f>
        <v>1</v>
      </c>
      <c r="K7" s="123"/>
      <c r="L7" s="281"/>
    </row>
    <row r="8" spans="1:12" s="129" customFormat="1" ht="17.25" customHeight="1" thickTop="1" x14ac:dyDescent="0.25">
      <c r="A8" s="282">
        <v>1</v>
      </c>
      <c r="B8" s="283"/>
      <c r="C8" s="125" t="s">
        <v>73</v>
      </c>
      <c r="D8" s="126"/>
      <c r="E8" s="127"/>
      <c r="F8" s="128"/>
      <c r="G8" s="284"/>
      <c r="H8" s="128"/>
      <c r="I8" s="127"/>
      <c r="J8" s="284"/>
      <c r="K8" s="285"/>
      <c r="L8" s="292"/>
    </row>
    <row r="9" spans="1:12" s="129" customFormat="1" ht="17.25" customHeight="1" x14ac:dyDescent="0.25">
      <c r="A9" s="274"/>
      <c r="B9" s="268"/>
      <c r="C9" s="130" t="s">
        <v>74</v>
      </c>
      <c r="D9" s="131"/>
      <c r="E9" s="132"/>
      <c r="F9" s="132"/>
      <c r="G9" s="264"/>
      <c r="H9" s="131"/>
      <c r="I9" s="132"/>
      <c r="J9" s="264"/>
      <c r="K9" s="275"/>
      <c r="L9" s="265"/>
    </row>
    <row r="10" spans="1:12" s="129" customFormat="1" ht="17.25" customHeight="1" x14ac:dyDescent="0.25">
      <c r="A10" s="266">
        <v>2</v>
      </c>
      <c r="B10" s="268"/>
      <c r="C10" s="133" t="s">
        <v>73</v>
      </c>
      <c r="D10" s="126"/>
      <c r="E10" s="127"/>
      <c r="F10" s="128"/>
      <c r="G10" s="263"/>
      <c r="H10" s="128"/>
      <c r="I10" s="127"/>
      <c r="J10" s="263"/>
      <c r="K10" s="271"/>
      <c r="L10" s="265"/>
    </row>
    <row r="11" spans="1:12" s="129" customFormat="1" ht="17.25" customHeight="1" x14ac:dyDescent="0.25">
      <c r="A11" s="274"/>
      <c r="B11" s="268"/>
      <c r="C11" s="130" t="s">
        <v>74</v>
      </c>
      <c r="D11" s="131"/>
      <c r="E11" s="132"/>
      <c r="F11" s="132"/>
      <c r="G11" s="264"/>
      <c r="H11" s="131"/>
      <c r="I11" s="132"/>
      <c r="J11" s="264"/>
      <c r="K11" s="275"/>
      <c r="L11" s="265"/>
    </row>
    <row r="12" spans="1:12" s="129" customFormat="1" ht="17.25" customHeight="1" x14ac:dyDescent="0.25">
      <c r="A12" s="266">
        <v>3</v>
      </c>
      <c r="B12" s="268"/>
      <c r="C12" s="133" t="s">
        <v>73</v>
      </c>
      <c r="D12" s="126"/>
      <c r="E12" s="127"/>
      <c r="F12" s="128"/>
      <c r="G12" s="263"/>
      <c r="H12" s="128"/>
      <c r="I12" s="127"/>
      <c r="J12" s="263"/>
      <c r="K12" s="271"/>
      <c r="L12" s="265"/>
    </row>
    <row r="13" spans="1:12" s="129" customFormat="1" ht="17.25" customHeight="1" x14ac:dyDescent="0.25">
      <c r="A13" s="274"/>
      <c r="B13" s="268"/>
      <c r="C13" s="130" t="s">
        <v>74</v>
      </c>
      <c r="D13" s="131"/>
      <c r="E13" s="132"/>
      <c r="F13" s="132"/>
      <c r="G13" s="264"/>
      <c r="H13" s="131"/>
      <c r="I13" s="132"/>
      <c r="J13" s="264"/>
      <c r="K13" s="275"/>
      <c r="L13" s="265"/>
    </row>
    <row r="14" spans="1:12" s="129" customFormat="1" ht="17.25" customHeight="1" x14ac:dyDescent="0.25">
      <c r="A14" s="266">
        <v>4</v>
      </c>
      <c r="B14" s="268"/>
      <c r="C14" s="133" t="s">
        <v>73</v>
      </c>
      <c r="D14" s="126"/>
      <c r="E14" s="127"/>
      <c r="F14" s="128"/>
      <c r="G14" s="263"/>
      <c r="H14" s="128"/>
      <c r="I14" s="127"/>
      <c r="J14" s="263"/>
      <c r="K14" s="271"/>
      <c r="L14" s="265"/>
    </row>
    <row r="15" spans="1:12" s="129" customFormat="1" ht="17.25" customHeight="1" x14ac:dyDescent="0.25">
      <c r="A15" s="274"/>
      <c r="B15" s="268"/>
      <c r="C15" s="130" t="s">
        <v>74</v>
      </c>
      <c r="D15" s="131"/>
      <c r="E15" s="132"/>
      <c r="F15" s="132"/>
      <c r="G15" s="264"/>
      <c r="H15" s="131"/>
      <c r="I15" s="132"/>
      <c r="J15" s="264"/>
      <c r="K15" s="275"/>
      <c r="L15" s="265"/>
    </row>
    <row r="16" spans="1:12" s="129" customFormat="1" ht="17.25" customHeight="1" x14ac:dyDescent="0.25">
      <c r="A16" s="266">
        <v>5</v>
      </c>
      <c r="B16" s="268"/>
      <c r="C16" s="133" t="s">
        <v>73</v>
      </c>
      <c r="D16" s="126"/>
      <c r="E16" s="127"/>
      <c r="F16" s="128"/>
      <c r="G16" s="263"/>
      <c r="H16" s="128"/>
      <c r="I16" s="127"/>
      <c r="J16" s="263"/>
      <c r="K16" s="271"/>
      <c r="L16" s="265"/>
    </row>
    <row r="17" spans="1:12" s="129" customFormat="1" ht="17.25" customHeight="1" x14ac:dyDescent="0.25">
      <c r="A17" s="274"/>
      <c r="B17" s="268"/>
      <c r="C17" s="130" t="s">
        <v>74</v>
      </c>
      <c r="D17" s="131"/>
      <c r="E17" s="132"/>
      <c r="F17" s="132"/>
      <c r="G17" s="264"/>
      <c r="H17" s="131"/>
      <c r="I17" s="132"/>
      <c r="J17" s="264"/>
      <c r="K17" s="275"/>
      <c r="L17" s="265"/>
    </row>
    <row r="18" spans="1:12" s="129" customFormat="1" ht="17.25" customHeight="1" x14ac:dyDescent="0.25">
      <c r="A18" s="266">
        <v>6</v>
      </c>
      <c r="B18" s="268"/>
      <c r="C18" s="133" t="s">
        <v>73</v>
      </c>
      <c r="D18" s="126"/>
      <c r="E18" s="127"/>
      <c r="F18" s="128"/>
      <c r="G18" s="263"/>
      <c r="H18" s="128"/>
      <c r="I18" s="127"/>
      <c r="J18" s="263"/>
      <c r="K18" s="271"/>
      <c r="L18" s="265"/>
    </row>
    <row r="19" spans="1:12" s="129" customFormat="1" ht="17.25" customHeight="1" thickBot="1" x14ac:dyDescent="0.3">
      <c r="A19" s="267"/>
      <c r="B19" s="269"/>
      <c r="C19" s="130" t="s">
        <v>74</v>
      </c>
      <c r="D19" s="131"/>
      <c r="E19" s="132"/>
      <c r="F19" s="132"/>
      <c r="G19" s="270"/>
      <c r="H19" s="131"/>
      <c r="I19" s="127"/>
      <c r="J19" s="270"/>
      <c r="K19" s="272"/>
      <c r="L19" s="273"/>
    </row>
    <row r="20" spans="1:12" ht="17.25" customHeight="1" thickTop="1" thickBot="1" x14ac:dyDescent="0.35">
      <c r="A20" s="134"/>
      <c r="B20" s="135"/>
      <c r="C20" s="136"/>
      <c r="D20" s="137"/>
      <c r="E20" s="138"/>
      <c r="F20" s="138"/>
      <c r="G20" s="139"/>
      <c r="H20" s="167">
        <f>MIN(H8,H10,H12,H14,H16,H18)</f>
        <v>0</v>
      </c>
      <c r="I20" s="168"/>
      <c r="J20" s="139"/>
      <c r="K20" s="137"/>
      <c r="L20" s="140"/>
    </row>
    <row r="21" spans="1:12" ht="17.25" customHeight="1" thickTop="1" x14ac:dyDescent="0.3">
      <c r="A21" s="142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4"/>
    </row>
    <row r="22" spans="1:12" ht="17.25" customHeight="1" x14ac:dyDescent="0.3">
      <c r="A22" s="145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7"/>
    </row>
    <row r="23" spans="1:12" ht="17.25" customHeight="1" x14ac:dyDescent="0.3">
      <c r="A23" s="145"/>
      <c r="B23" s="148" t="s">
        <v>75</v>
      </c>
      <c r="C23" s="149">
        <v>0.4</v>
      </c>
      <c r="D23" s="146"/>
      <c r="E23" s="146"/>
      <c r="F23" s="146"/>
      <c r="G23" s="146"/>
      <c r="H23" s="146"/>
      <c r="I23" s="146"/>
      <c r="J23" s="146"/>
      <c r="K23" s="146"/>
      <c r="L23" s="147"/>
    </row>
    <row r="24" spans="1:12" ht="17.25" customHeight="1" x14ac:dyDescent="0.3">
      <c r="A24" s="145"/>
      <c r="B24" s="148" t="s">
        <v>76</v>
      </c>
      <c r="C24" s="149">
        <v>0.6</v>
      </c>
      <c r="D24" s="146"/>
      <c r="E24" s="146"/>
      <c r="F24" s="146"/>
      <c r="G24" s="146"/>
      <c r="H24" s="146"/>
      <c r="I24" s="146"/>
      <c r="J24" s="146"/>
      <c r="K24" s="146"/>
      <c r="L24" s="147"/>
    </row>
    <row r="25" spans="1:12" ht="17.25" customHeight="1" x14ac:dyDescent="0.3">
      <c r="A25" s="145"/>
      <c r="B25" s="148" t="s">
        <v>77</v>
      </c>
      <c r="C25" s="149">
        <f>SUM(C23:C24)</f>
        <v>1</v>
      </c>
      <c r="D25" s="146"/>
      <c r="E25" s="146"/>
      <c r="F25" s="146"/>
      <c r="G25" s="146"/>
      <c r="H25" s="146"/>
      <c r="I25" s="146"/>
      <c r="J25" s="146"/>
      <c r="K25" s="146"/>
      <c r="L25" s="147"/>
    </row>
    <row r="26" spans="1:12" ht="17.25" customHeight="1" x14ac:dyDescent="0.3">
      <c r="A26" s="145"/>
      <c r="B26" s="148"/>
      <c r="C26" s="150"/>
      <c r="D26" s="146"/>
      <c r="E26" s="146"/>
      <c r="F26" s="146"/>
      <c r="G26" s="146"/>
      <c r="H26" s="146"/>
      <c r="I26" s="146"/>
      <c r="J26" s="146"/>
      <c r="K26" s="146"/>
      <c r="L26" s="147"/>
    </row>
    <row r="27" spans="1:12" ht="42.75" customHeight="1" x14ac:dyDescent="0.3">
      <c r="A27" s="145"/>
      <c r="B27" s="151" t="s">
        <v>78</v>
      </c>
      <c r="C27" s="149">
        <v>0.8</v>
      </c>
      <c r="D27" s="146"/>
      <c r="E27" s="146"/>
      <c r="F27" s="146"/>
      <c r="G27" s="146"/>
      <c r="H27" s="146"/>
      <c r="I27" s="146"/>
      <c r="J27" s="146"/>
      <c r="K27" s="146"/>
      <c r="L27" s="147"/>
    </row>
    <row r="28" spans="1:12" ht="17.25" customHeight="1" x14ac:dyDescent="0.3">
      <c r="A28" s="145"/>
      <c r="B28" s="146"/>
      <c r="C28" s="152"/>
      <c r="D28" s="146"/>
      <c r="E28" s="146"/>
      <c r="F28" s="146"/>
      <c r="G28" s="146"/>
      <c r="H28" s="146"/>
      <c r="I28" s="146"/>
      <c r="J28" s="146"/>
      <c r="K28" s="146"/>
      <c r="L28" s="147"/>
    </row>
    <row r="29" spans="1:12" ht="17.25" customHeight="1" x14ac:dyDescent="0.35">
      <c r="A29" s="145"/>
      <c r="B29" s="153" t="s">
        <v>79</v>
      </c>
      <c r="C29" s="154"/>
      <c r="D29" s="154"/>
      <c r="E29" s="154"/>
      <c r="F29" s="149">
        <v>0.7</v>
      </c>
      <c r="G29" s="146"/>
      <c r="H29" s="146"/>
      <c r="I29" s="146"/>
      <c r="J29" s="146"/>
      <c r="K29" s="146"/>
      <c r="L29" s="147"/>
    </row>
    <row r="30" spans="1:12" ht="17.25" customHeight="1" thickBot="1" x14ac:dyDescent="0.35">
      <c r="A30" s="155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7"/>
    </row>
    <row r="31" spans="1:12" ht="17.25" customHeight="1" thickTop="1" x14ac:dyDescent="0.3"/>
  </sheetData>
  <mergeCells count="52">
    <mergeCell ref="I4:I6"/>
    <mergeCell ref="A1:B1"/>
    <mergeCell ref="D1:G2"/>
    <mergeCell ref="A2:B2"/>
    <mergeCell ref="D3:F3"/>
    <mergeCell ref="A4:A7"/>
    <mergeCell ref="B4:B7"/>
    <mergeCell ref="C4:C6"/>
    <mergeCell ref="D4:D6"/>
    <mergeCell ref="E4:E6"/>
    <mergeCell ref="F4:F6"/>
    <mergeCell ref="J10:J11"/>
    <mergeCell ref="K10:K11"/>
    <mergeCell ref="K4:K6"/>
    <mergeCell ref="L4:L7"/>
    <mergeCell ref="A8:A9"/>
    <mergeCell ref="B8:B9"/>
    <mergeCell ref="G8:G9"/>
    <mergeCell ref="J8:J9"/>
    <mergeCell ref="K8:K9"/>
    <mergeCell ref="G4:G6"/>
    <mergeCell ref="H4:H6"/>
    <mergeCell ref="J4:J6"/>
    <mergeCell ref="L8:L9"/>
    <mergeCell ref="L10:L11"/>
    <mergeCell ref="A10:A11"/>
    <mergeCell ref="B10:B11"/>
    <mergeCell ref="G14:G15"/>
    <mergeCell ref="J14:J15"/>
    <mergeCell ref="K14:K15"/>
    <mergeCell ref="L14:L15"/>
    <mergeCell ref="A12:A13"/>
    <mergeCell ref="B12:B13"/>
    <mergeCell ref="G12:G13"/>
    <mergeCell ref="J12:J13"/>
    <mergeCell ref="K12:K13"/>
    <mergeCell ref="G10:G11"/>
    <mergeCell ref="L16:L17"/>
    <mergeCell ref="A18:A19"/>
    <mergeCell ref="B18:B19"/>
    <mergeCell ref="G18:G19"/>
    <mergeCell ref="J18:J19"/>
    <mergeCell ref="K18:K19"/>
    <mergeCell ref="L18:L19"/>
    <mergeCell ref="A16:A17"/>
    <mergeCell ref="B16:B17"/>
    <mergeCell ref="G16:G17"/>
    <mergeCell ref="J16:J17"/>
    <mergeCell ref="K16:K17"/>
    <mergeCell ref="L12:L13"/>
    <mergeCell ref="A14:A15"/>
    <mergeCell ref="B14:B15"/>
  </mergeCells>
  <conditionalFormatting sqref="G7 C25 J7">
    <cfRule type="cellIs" dxfId="0" priority="1" stopIfTrue="1" operator="notEqual">
      <formula>1</formula>
    </cfRule>
  </conditionalFormatting>
  <printOptions horizontalCentered="1"/>
  <pageMargins left="0.23622047244094491" right="0" top="0.47244094488188981" bottom="0" header="0" footer="0"/>
  <pageSetup paperSize="9" orientation="landscape" verticalDpi="300" r:id="rId1"/>
  <headerFooter alignWithMargins="0">
    <oddHeader>&amp;Lנספח מספר 10, ב'</oddHead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מחוון</vt:lpstr>
      <vt:lpstr>קריטריונים</vt:lpstr>
      <vt:lpstr>סיכום הצעות</vt:lpstr>
      <vt:lpstr>מחוון!WPrint_Area_W</vt:lpstr>
      <vt:lpstr>'סיכום הצעות'!WPrint_Area_W</vt:lpstr>
      <vt:lpstr>קריטריונים!WPrint_Area_W</vt:lpstr>
      <vt:lpstr>מחוון!WPrint_TitlesW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בטי כהן</cp:lastModifiedBy>
  <cp:lastPrinted>2018-07-12T09:27:32Z</cp:lastPrinted>
  <dcterms:created xsi:type="dcterms:W3CDTF">2017-03-13T09:26:50Z</dcterms:created>
  <dcterms:modified xsi:type="dcterms:W3CDTF">2023-06-28T10:02:18Z</dcterms:modified>
</cp:coreProperties>
</file>